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200" tabRatio="845" activeTab="4"/>
  </bookViews>
  <sheets>
    <sheet name="Opci dio" sheetId="1" r:id="rId1"/>
    <sheet name="Prihodi" sheetId="2" r:id="rId2"/>
    <sheet name="Rashodi" sheetId="3" r:id="rId3"/>
    <sheet name="Racun zaduzivanja" sheetId="4" r:id="rId4"/>
    <sheet name="Posebni dio" sheetId="5" r:id="rId5"/>
    <sheet name="Zadnja" sheetId="6" r:id="rId6"/>
  </sheets>
  <externalReferences>
    <externalReference r:id="rId9"/>
    <externalReference r:id="rId10"/>
    <externalReference r:id="rId11"/>
  </externalReferences>
  <definedNames>
    <definedName name="_xlnm.Print_Titles" localSheetId="4">'Posebni dio'!$9:$9</definedName>
    <definedName name="_xlnm.Print_Titles" localSheetId="1">'Prihodi'!$10:$10</definedName>
    <definedName name="_xlnm.Print_Titles" localSheetId="3">'Racun zaduzivanja'!$10:$10</definedName>
    <definedName name="_xlnm.Print_Titles" localSheetId="2">'Rashodi'!$5:$5</definedName>
    <definedName name="NoviPlan">'Prihodi'!#REF!</definedName>
    <definedName name="Numeracija">'Prihodi'!$10:$10</definedName>
    <definedName name="Odjeljak">'Prihodi'!$D:$D</definedName>
    <definedName name="Ostvarenje">'Prihodi'!#REF!</definedName>
    <definedName name="Podskupina">'Prihodi'!$C:$C</definedName>
    <definedName name="Skupina">'Prihodi'!$B:$B</definedName>
    <definedName name="StariPlan">'Prihodi'!#REF!</definedName>
    <definedName name="Vrsta">'Prihodi'!$E:$E</definedName>
    <definedName name="Zaglavlje">'Prihodi'!$9:$9</definedName>
  </definedNames>
  <calcPr fullCalcOnLoad="1"/>
</workbook>
</file>

<file path=xl/sharedStrings.xml><?xml version="1.0" encoding="utf-8"?>
<sst xmlns="http://schemas.openxmlformats.org/spreadsheetml/2006/main" count="1159" uniqueCount="623">
  <si>
    <t>135.</t>
  </si>
  <si>
    <t>136.</t>
  </si>
  <si>
    <t>138.</t>
  </si>
  <si>
    <t>Program 01. Redovna djelatnost predstavničkih i izvršnih tijela</t>
  </si>
  <si>
    <t>Aktivnost 01 - Administrativno tehnički poslovi</t>
  </si>
  <si>
    <t>Aktivnost 01 - Djelatnost političkih stranaka</t>
  </si>
  <si>
    <t xml:space="preserve">Tekuće donacije </t>
  </si>
  <si>
    <t>Program 02. Djelatnost političkih stranaka i udruga od posebnog značaja za Grad</t>
  </si>
  <si>
    <t xml:space="preserve">Aktivnost 02 - Djelatnost udruga od posebnog interesa za Grad </t>
  </si>
  <si>
    <t>Program 03. Proslava blagdana i obilježavanje prigodnih datuma</t>
  </si>
  <si>
    <t>Aktivnost 01 - Proslava blagdana i obilježavanje prigodnih datuma</t>
  </si>
  <si>
    <t xml:space="preserve"> </t>
  </si>
  <si>
    <t>Rashodi za energiju</t>
  </si>
  <si>
    <t>Tekuće donacije (ostalim udrugama od interesa za VMO)</t>
  </si>
  <si>
    <t>Aktivnost 01 - Osnovna aktivnost upravnih tijela</t>
  </si>
  <si>
    <t xml:space="preserve">Plaće </t>
  </si>
  <si>
    <t xml:space="preserve">Ostali nespomenuti rashodi poslovanja </t>
  </si>
  <si>
    <t>Aktivnost 01 - Financiranje režijskih i sličnih troškova korisnika zgrade</t>
  </si>
  <si>
    <t>Kapitalni projekt 01 - Nabava opreme</t>
  </si>
  <si>
    <t>170</t>
  </si>
  <si>
    <t xml:space="preserve">RASHODI ZA NABAVU PROIZVEDENE DUGOTRAJNE IMOVINE </t>
  </si>
  <si>
    <t>111</t>
  </si>
  <si>
    <t>Doprinosi na plaće</t>
  </si>
  <si>
    <t>Program 01. Opći poslovi Gradske uprave - tekuće aktivnosti, redovno poslovanje</t>
  </si>
  <si>
    <t xml:space="preserve">Program 02. Plan razvojnih programa - kapitalna ulaganja u nepokretnu imovinu Grada </t>
  </si>
  <si>
    <t xml:space="preserve">Kapitalne donacije za uređenje ostalih sakralnih objekata </t>
  </si>
  <si>
    <t>Program 02. Manifestacija "Ljeto valpovačko", Ustanova za kulturne djelatnosti A. E. Miroljub</t>
  </si>
  <si>
    <t>NAKNADE GRAĐANIMA I KUĆANSTVIMA NA TEMELJU OSIGURANJA I DRUGE NAKNADE</t>
  </si>
  <si>
    <t>Program 02. Humanitarna i zdravstvena skrb kroz udruge građana</t>
  </si>
  <si>
    <t>PRIMICI OD ZADUŽIVANJA</t>
  </si>
  <si>
    <t>510</t>
  </si>
  <si>
    <t>640</t>
  </si>
  <si>
    <t>160</t>
  </si>
  <si>
    <t>660</t>
  </si>
  <si>
    <t>421</t>
  </si>
  <si>
    <t>411</t>
  </si>
  <si>
    <t>520</t>
  </si>
  <si>
    <t>860</t>
  </si>
  <si>
    <t>820</t>
  </si>
  <si>
    <t>810</t>
  </si>
  <si>
    <t>1070</t>
  </si>
  <si>
    <t>360</t>
  </si>
  <si>
    <t>911</t>
  </si>
  <si>
    <t>1090</t>
  </si>
  <si>
    <t>Povrat zajmova danih tuzemnim bankama</t>
  </si>
  <si>
    <t>Program 02. Program kapitalnih ulaganja u športsko-rekreacijske objekte</t>
  </si>
  <si>
    <t>942</t>
  </si>
  <si>
    <t>Pozi-
cija</t>
  </si>
  <si>
    <t>Konto</t>
  </si>
  <si>
    <t>Vrsta rashoda i izdataka</t>
  </si>
  <si>
    <t>Program 02. Predškolski odgoj - ostali korisnici</t>
  </si>
  <si>
    <t>1020</t>
  </si>
  <si>
    <t>Ostali rashodi</t>
  </si>
  <si>
    <t>A. RAČUN PRIHODA I RASHODA</t>
  </si>
  <si>
    <t>PRIHODI OD POREZA</t>
  </si>
  <si>
    <t>Porez i prirez na dohodak</t>
  </si>
  <si>
    <t>Porezi na imovinu</t>
  </si>
  <si>
    <t>Porezi na robu i usluge</t>
  </si>
  <si>
    <t>Pomoći iz proračuna</t>
  </si>
  <si>
    <t>PRIHODI OD IMOVINE</t>
  </si>
  <si>
    <t>Prihodi od financijske imovine</t>
  </si>
  <si>
    <t>Prihodi od nefinancijske imovine</t>
  </si>
  <si>
    <t>Prihodi po posebnim propisima</t>
  </si>
  <si>
    <t>RAZRED 7  -  PRIHODI OD PRODAJE NEFINANCIJSKE IMOVINE</t>
  </si>
  <si>
    <t>Prihodi od prodaje građevinskih objekata</t>
  </si>
  <si>
    <t>u kunama</t>
  </si>
  <si>
    <t>PRIHODI</t>
  </si>
  <si>
    <t>RASHODI ZA ZAPOSLENE</t>
  </si>
  <si>
    <t>Plaće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</si>
  <si>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</si>
  <si>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</si>
  <si>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</si>
  <si>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</si>
  <si>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</si>
  <si>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</si>
  <si>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</si>
  <si>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</si>
  <si>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</si>
  <si>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Subvencije trgovač. društv., obrtnicima malim i srednjim poduzetnicima izvan javnog sektora</t>
  </si>
  <si>
    <t>NAKNADE GRAĐANIMA I KUĆANSTVIMA</t>
  </si>
  <si>
    <t>Naknade građanima i kućanstvima iz proračuna</t>
  </si>
  <si>
    <t>OSTALI RASHODI</t>
  </si>
  <si>
    <t>Tekuće donacije</t>
  </si>
  <si>
    <t>Kapitalne donacije</t>
  </si>
  <si>
    <t>Kapitalne pomoći</t>
  </si>
  <si>
    <t>RAZRED  4  -  RASHODI ZA NABAVU NEFINANCIJSKE IMOVINE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</si>
  <si>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</si>
  <si>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</si>
  <si>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</si>
  <si>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</si>
  <si>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NEFINANCIJSKU IMOVINU</t>
  </si>
  <si>
    <t>Dodatna ulaganja na građevinskim objektima</t>
  </si>
  <si>
    <t>V R S T A     P R I H O D A</t>
  </si>
  <si>
    <t>V R S T A     R A S H O D A</t>
  </si>
  <si>
    <t>RASHODI</t>
  </si>
  <si>
    <t>RAZRED 6  -  PRIHODI POSLOVANJA</t>
  </si>
  <si>
    <t>N A Z I V     K O N T A</t>
  </si>
  <si>
    <t>RAZRED  8  -  PRIMICI OD FINANCIJSKE IMOVINE I ZADUŽIVANJA</t>
  </si>
  <si>
    <t>PRIMLJENE OTPLATE (POVRATI) GLAVNICE DANIH ZAJMOVA</t>
  </si>
  <si>
    <t>Primici (povrati) glavnice zajmova danih neprofitnim organizacijama, građanima i kućanstvima</t>
  </si>
  <si>
    <t>RAZRED  5  -  IZDACI ZA FINANCIJSKU IMOVINU I OTPLATE ZAJMOVA</t>
  </si>
  <si>
    <t>IZDACI ZA DANE ZAJMOVE</t>
  </si>
  <si>
    <t>IZDACI ZA OTPLATU GLAVNICE PRIMLJENIH ZAJMOVA</t>
  </si>
  <si>
    <t>NETO ZADUŽIVANJE / FINANCIRANJE</t>
  </si>
  <si>
    <t>C. RAČUN ZADUŽIVANJA/FINANCIRANJA</t>
  </si>
  <si>
    <t>Sku-
pina</t>
  </si>
  <si>
    <t>Pod-
skup</t>
  </si>
  <si>
    <t>Pod-
skup.</t>
  </si>
  <si>
    <t>Motorni benzin i dizelsko gorivo</t>
  </si>
  <si>
    <t xml:space="preserve">Ostali rashodi za zaposlene         </t>
  </si>
  <si>
    <t>UKUPNO PRIHODI
(razred 6 + razred 7)</t>
  </si>
  <si>
    <t>UKUPNO RASHODI
(razred 3 + razred 4)</t>
  </si>
  <si>
    <t>U K U P N O   R A S H O D I   I
I Z D A C I
(razred 3 + razred 4 + razred 5)</t>
  </si>
  <si>
    <t>II POSEBNI DIO</t>
  </si>
  <si>
    <t>VIŠAK PRIHODA I REZERVIRANJA</t>
  </si>
  <si>
    <t>MANJAK PRIHODA I PRIMITAKA - preneseni</t>
  </si>
  <si>
    <t>RAZLIKA VIŠAK/MANJAK</t>
  </si>
  <si>
    <t>PRIHODI POSLOVANJA
PRIHODI OD PRODAJE NEFINANC. IMOVINE</t>
  </si>
  <si>
    <t>RASHODI POSLOVANJA
RASHODI ZA NEFINANCIJSKU IMOVINU</t>
  </si>
  <si>
    <t>B. RASPOLOŽIVIH SREDSTAVA IZ PRETHODNIH GODINA</t>
  </si>
  <si>
    <t>C. RAČUNA ZADUŽIVANJA / FINANCIRANJA</t>
  </si>
  <si>
    <t>PRIMICI OD FINANCIJSKE IMOVINE I ZADUŽIVANJA</t>
  </si>
  <si>
    <t>IZDACI  ZA FINANCIJSKU IMOVINU I OTPLATE ZAJMOVA</t>
  </si>
  <si>
    <t>VIŠAK/MANJAK – MANJAK PRIHODA I PRIMITAKA PRENESEN IZ PRETHODNIH GODINA + NETO ZADUŽIVANJE/FINANCIRANJE</t>
  </si>
  <si>
    <t>PRIMICI OD PRODAJE DIONICA I UDJELA U GLAVNICI</t>
  </si>
  <si>
    <t>Prihodi od prodaje materijalne imovine - prirodnih bogatstava</t>
  </si>
  <si>
    <t>UKUPNO RASHODI I IZDACI</t>
  </si>
  <si>
    <t>2.1. Mjesni odbor Valpovo</t>
  </si>
  <si>
    <t>2.2. Mjesni odbor Ladimirevci</t>
  </si>
  <si>
    <t>Rashodi poslovanja</t>
  </si>
  <si>
    <t>2.3. Mjesni odbor Nard</t>
  </si>
  <si>
    <t>Rashodi za nabavu nefinancijske imovine</t>
  </si>
  <si>
    <t>2.4. Mjesni odbor Šag</t>
  </si>
  <si>
    <t>2.5. Mjesni odbor Marjančaci</t>
  </si>
  <si>
    <t>2.6. Mjesni odbor Ivanovci</t>
  </si>
  <si>
    <t>2.7. Mjesni odbor Zelčin</t>
  </si>
  <si>
    <t>2.8. Mjesni odbor Harkanovci</t>
  </si>
  <si>
    <t xml:space="preserve">Rashodi poslovanja </t>
  </si>
  <si>
    <t>Program 01. Tekuće aktivnosti udruga u športu</t>
  </si>
  <si>
    <t>Izdaci za financijsku imovinu i otplate zajmova</t>
  </si>
  <si>
    <t>RASHODI ZA DODATNA ULAGANJA 
NA NEFINANCIJSKOJ IMOVINI</t>
  </si>
  <si>
    <t>Program 01. Socijalna skrb socijalno ugroženih građana</t>
  </si>
  <si>
    <t>Program 01. Zaštita od požara i civilna zaštita</t>
  </si>
  <si>
    <t>Rashodi   poslovanja</t>
  </si>
  <si>
    <t>Materijalna imovina - prirodna bogatstva</t>
  </si>
  <si>
    <t>1.</t>
  </si>
  <si>
    <t>2.</t>
  </si>
  <si>
    <t>3.</t>
  </si>
  <si>
    <t>8.</t>
  </si>
  <si>
    <t>13.</t>
  </si>
  <si>
    <t>14.</t>
  </si>
  <si>
    <t>32.</t>
  </si>
  <si>
    <t>34.</t>
  </si>
  <si>
    <t>35.</t>
  </si>
  <si>
    <t>36.</t>
  </si>
  <si>
    <t>37.</t>
  </si>
  <si>
    <t>41.</t>
  </si>
  <si>
    <t>44.</t>
  </si>
  <si>
    <t>45.</t>
  </si>
  <si>
    <t>47.</t>
  </si>
  <si>
    <t>48.</t>
  </si>
  <si>
    <t>49.</t>
  </si>
  <si>
    <t>52.</t>
  </si>
  <si>
    <t>53.</t>
  </si>
  <si>
    <t>54.</t>
  </si>
  <si>
    <t>55.</t>
  </si>
  <si>
    <t>57.</t>
  </si>
  <si>
    <t>59.</t>
  </si>
  <si>
    <t>60.</t>
  </si>
  <si>
    <t>61.</t>
  </si>
  <si>
    <t>62.</t>
  </si>
  <si>
    <t>65.</t>
  </si>
  <si>
    <t>66.</t>
  </si>
  <si>
    <t>68.</t>
  </si>
  <si>
    <t>70.</t>
  </si>
  <si>
    <t>71.</t>
  </si>
  <si>
    <t>73.</t>
  </si>
  <si>
    <t>75.</t>
  </si>
  <si>
    <t>77.</t>
  </si>
  <si>
    <t>78.</t>
  </si>
  <si>
    <t>79.</t>
  </si>
  <si>
    <t>81.</t>
  </si>
  <si>
    <t>82.</t>
  </si>
  <si>
    <t>83.</t>
  </si>
  <si>
    <t>84.</t>
  </si>
  <si>
    <t>86.</t>
  </si>
  <si>
    <t>87.</t>
  </si>
  <si>
    <t>88.</t>
  </si>
  <si>
    <t>92.</t>
  </si>
  <si>
    <t>102.</t>
  </si>
  <si>
    <t>114.</t>
  </si>
  <si>
    <t>118.</t>
  </si>
  <si>
    <t>127.</t>
  </si>
  <si>
    <t>131.</t>
  </si>
  <si>
    <t>132.</t>
  </si>
  <si>
    <t>RAZRED 3  -  RASHODI POSLOVANJA</t>
  </si>
  <si>
    <t>Primici od prodaje dionica i udjela trgovačkih društava</t>
  </si>
  <si>
    <r>
      <t>Primljeni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zajmovi od banaka i ostalih financijskih institucija izvan javnog sektora</t>
    </r>
  </si>
  <si>
    <t>Program 01. Upravljanje i održavanje  nepokretne imovine i opreme Grada</t>
  </si>
  <si>
    <t xml:space="preserve">Aktivnost 01 - Održavanje i upravljanje građevinskim objektima </t>
  </si>
  <si>
    <t>133</t>
  </si>
  <si>
    <t>Materijalni rashodi</t>
  </si>
  <si>
    <t>Aktivnost 02 - Izrada planova  i projekata (DPU, UPU-a, prostornog plana , geodet. katastarskih podloga i ostalih projekata i programa)</t>
  </si>
  <si>
    <t>Kapitalni projekt 01 - Otkup građevinskog zemljišta</t>
  </si>
  <si>
    <t>Kapitalni projekt 02 - Stambeni objekti za socijalne skupine građana</t>
  </si>
  <si>
    <t>Aktivnost 01 - Rashodi za uređenje javne rasvjete</t>
  </si>
  <si>
    <t xml:space="preserve">Rashodi za usluge </t>
  </si>
  <si>
    <t>Aktivnost 03 - Održavanje javnih zelenih površina (u prigradskim naseljima)</t>
  </si>
  <si>
    <t>Kapitalni projekt 01 - Kapitalna pomoć za otplatu kredita za vodoopskrbu</t>
  </si>
  <si>
    <t xml:space="preserve">Kapitalne pomoći  </t>
  </si>
  <si>
    <t>Postrojenje i oprema</t>
  </si>
  <si>
    <t>4.</t>
  </si>
  <si>
    <t>6.</t>
  </si>
  <si>
    <t>7.</t>
  </si>
  <si>
    <t>10.</t>
  </si>
  <si>
    <t>9.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</si>
  <si>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</si>
  <si>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</si>
  <si>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</si>
  <si>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</si>
  <si>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</si>
  <si>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</si>
  <si>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</si>
  <si>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</si>
  <si>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</si>
  <si>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</si>
  <si>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</si>
  <si>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</si>
  <si>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</si>
  <si>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</si>
  <si>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29.</t>
  </si>
  <si>
    <t>30.</t>
  </si>
  <si>
    <t>31.</t>
  </si>
  <si>
    <t>33.</t>
  </si>
  <si>
    <t>38.</t>
  </si>
  <si>
    <t>39.</t>
  </si>
  <si>
    <t>40.</t>
  </si>
  <si>
    <t>42.</t>
  </si>
  <si>
    <t>43.</t>
  </si>
  <si>
    <t>46.</t>
  </si>
  <si>
    <t>50.</t>
  </si>
  <si>
    <t>51.</t>
  </si>
  <si>
    <t>56.</t>
  </si>
  <si>
    <t>58.</t>
  </si>
  <si>
    <t>63.</t>
  </si>
  <si>
    <t>69.</t>
  </si>
  <si>
    <t>85.</t>
  </si>
  <si>
    <t>96.</t>
  </si>
  <si>
    <t>Kapitalni projekt 01 - Nabava opreme za muzej</t>
  </si>
  <si>
    <t xml:space="preserve">Knjige umjetnička djela i ostale izložb. vrijednosti </t>
  </si>
  <si>
    <t>Aktivnost 01 - Djelatnost udruga u kulturi od interesa za Grad</t>
  </si>
  <si>
    <t>Tekuće donacije (program mjesnih odbora)</t>
  </si>
  <si>
    <t>Kapitalni projekt 01 - Uređenje sakralnih objekata</t>
  </si>
  <si>
    <t>Aktivnost 01 - Redovna djelatnost udruga u športu</t>
  </si>
  <si>
    <t>Tekuće donacije (Zajednica športskih udruga)</t>
  </si>
  <si>
    <t>Kapitalni projekt 01 - Dogradnja prostora na nogometnim igralištima</t>
  </si>
  <si>
    <t>97.</t>
  </si>
  <si>
    <t>99.</t>
  </si>
  <si>
    <t>103.</t>
  </si>
  <si>
    <t>105.</t>
  </si>
  <si>
    <t>106.</t>
  </si>
  <si>
    <t>107.</t>
  </si>
  <si>
    <t>108.</t>
  </si>
  <si>
    <t>109.</t>
  </si>
  <si>
    <t>111.</t>
  </si>
  <si>
    <t>112.</t>
  </si>
  <si>
    <t>113.</t>
  </si>
  <si>
    <t>115.</t>
  </si>
  <si>
    <t>116.</t>
  </si>
  <si>
    <t>117.</t>
  </si>
  <si>
    <t>121.</t>
  </si>
  <si>
    <t>128.</t>
  </si>
  <si>
    <t>129.</t>
  </si>
  <si>
    <t>130.</t>
  </si>
  <si>
    <t>134.</t>
  </si>
  <si>
    <t>Rashodi za materijal i energiju (prehrana)</t>
  </si>
  <si>
    <t>Ostale naknade građanima i kućanstvima iz proračuna (stipendije studentima)</t>
  </si>
  <si>
    <t>Ostale naknade građanima i kućanstvima iz proračuna (sufinanciranje prijevoza učenicima)</t>
  </si>
  <si>
    <t>Aktivnost 01 - Sufinanciranje prijevoza učenika, stipendije studentima i ostale potrebe u obrazovanju</t>
  </si>
  <si>
    <t>Tekuće donacije (Zajednica tehničke kulture, Valpovo)</t>
  </si>
  <si>
    <t>Aktivnost 01 - Pomoć građanima i kućanstvima u novcu i naravi</t>
  </si>
  <si>
    <t>Ostale naknade građanima i kućanstvu iz proračuna (za ogrjev)</t>
  </si>
  <si>
    <t>Ostale naknade građanima i kućanstvima iz proračuna (pomoć obiteljima i kućanstvima)</t>
  </si>
  <si>
    <t>Ostale naknade građanima i kućanstvima iz proračuna (za novorođenu djecu)</t>
  </si>
  <si>
    <t>Ostale naknade građanima i kućanstvu iz proračuna (Socijalni program Grada)</t>
  </si>
  <si>
    <t>Tekuće donacije (branitelji)</t>
  </si>
  <si>
    <t>Tekuće donacije (Hrvatski crveni križ - namjenska sredstva Ministarstva)</t>
  </si>
  <si>
    <t>Tekuće donacije (Hrvatski crveni križ - sredstva Grada za materijalne troškove)</t>
  </si>
  <si>
    <t>Tekuće donacije (Hrvatski crveni križ Valpovo - humanitarna aktivnost)</t>
  </si>
  <si>
    <t>Aktivnost 01 - Djelatnost humanitarnih i zdravstvenih udruga</t>
  </si>
  <si>
    <t>141.</t>
  </si>
  <si>
    <t>142.</t>
  </si>
  <si>
    <t>143.</t>
  </si>
  <si>
    <t>146.</t>
  </si>
  <si>
    <t>147.</t>
  </si>
  <si>
    <t>148.</t>
  </si>
  <si>
    <t>149.</t>
  </si>
  <si>
    <t>151.</t>
  </si>
  <si>
    <t>152.</t>
  </si>
  <si>
    <t>153.</t>
  </si>
  <si>
    <t>157.</t>
  </si>
  <si>
    <t>159.</t>
  </si>
  <si>
    <t>Aktivnost 01 - Civilna zaštita</t>
  </si>
  <si>
    <t>Aktivnost 02 - Zaštita od požara</t>
  </si>
  <si>
    <t>Tekuće donacije (DVD Valpovo, za plaće)</t>
  </si>
  <si>
    <t>Tekuće donacije (program MO)</t>
  </si>
  <si>
    <t>320</t>
  </si>
  <si>
    <t>Knjige, umjetnička djela i ostale izložbene vrijednosti</t>
  </si>
  <si>
    <t>Aktivnost 01 - Redovna djelatnost</t>
  </si>
  <si>
    <t>Aktivnost 02 - Redovna djelatnost</t>
  </si>
  <si>
    <t>Aktivnost 03 - Redovna djelatnost</t>
  </si>
  <si>
    <t>Aktivnost 04 - Redovna djelatnost</t>
  </si>
  <si>
    <t>Aktivnost 05 - Redovna djelatnost</t>
  </si>
  <si>
    <t>Aktivnost 06 - Redovna djelatnost</t>
  </si>
  <si>
    <t>Aktivnost 07 - Redovna djelatnost</t>
  </si>
  <si>
    <t>Aktivnost 08 - Redovna djelatnost</t>
  </si>
  <si>
    <t xml:space="preserve">Otplata glavnice primljenih zajmova od banaka </t>
  </si>
  <si>
    <t>Aktivnost 01 - Redovna djelatnost predškolskog obrazovanja</t>
  </si>
  <si>
    <t>28.</t>
  </si>
  <si>
    <t>POMOĆI IZ INOZEMSTVA I OD SUBJEKATA UNUTAR OPĆEG PRORAČUNA</t>
  </si>
  <si>
    <t>Pomoći od ostalih subjekata unutar općeg proračuna</t>
  </si>
  <si>
    <t>PRIHODI OD UPRAVNIH I ADMINISTRATIVNIH PRISTOJBI, PRISTOJBI PO POSEBNIM PROPISIMA I NAKNADA</t>
  </si>
  <si>
    <t>Upravne i administrativne pristojbe (prodaja državnih biljega)</t>
  </si>
  <si>
    <t>Komunalni doprinosi i naknade</t>
  </si>
  <si>
    <t>PRIHODI OD PRODAJE PROIZVODA I ROBE, TE PRUŽENIH USLUGA I PRIHODI OD DONACIJA</t>
  </si>
  <si>
    <t>Prihodi od prodaje proizvoda i robe, te pruženih usluga</t>
  </si>
  <si>
    <t>KAZNE, UPRAVNE MJERE I OSTALI PRIHODI</t>
  </si>
  <si>
    <t>Ostale nespomenute kazne</t>
  </si>
  <si>
    <t>Ostali prihodi</t>
  </si>
  <si>
    <t>PRIHODI OD PRODAJE NEPROIZVEDENE DUGOTRAJNE IMOVINE</t>
  </si>
  <si>
    <t>PRIHODI OD PRODAJE PROIZVEDENE DUGOTRAJNE IMOVINE</t>
  </si>
  <si>
    <t>Naknade troškova osobama izvan radnog odnosa</t>
  </si>
  <si>
    <t>Aktivnost 02 - Tekuća zaliha proračuna</t>
  </si>
  <si>
    <t>Kamate za primljene kredite i zajmove</t>
  </si>
  <si>
    <t>Otplata glavnice primljenih zajmova od banaka i ostalih financ.institucija izvan javnog sektora (otplata kredita za izgradnju Centra kulture u Valpovu)</t>
  </si>
  <si>
    <t>5.</t>
  </si>
  <si>
    <t>67.</t>
  </si>
  <si>
    <t>93.</t>
  </si>
  <si>
    <t>104.</t>
  </si>
  <si>
    <t>139.</t>
  </si>
  <si>
    <t>140.</t>
  </si>
  <si>
    <t>144.</t>
  </si>
  <si>
    <t>150.</t>
  </si>
  <si>
    <t>160.</t>
  </si>
  <si>
    <t>161.</t>
  </si>
  <si>
    <t>162.</t>
  </si>
  <si>
    <t>163.</t>
  </si>
  <si>
    <t>Izdaci za dane zajmove bankama i ostalim financijskim institucijama izvan javnog sektora</t>
  </si>
  <si>
    <t>B. MANJAK PRIHODA I PRIMITAKA PRENESEN IZ             PRETHODNIH GODINA</t>
  </si>
  <si>
    <t xml:space="preserve">Tekući projekt 01 - Djelatnost za vrijeme trajanja mjera HZZ-a </t>
  </si>
  <si>
    <t>Tekući projekt 02 - Subvencije trgovačkim društvima u javnom sektoru (HRV, VPC)</t>
  </si>
  <si>
    <t>122.</t>
  </si>
  <si>
    <t>Aktivnost 02 - Dnevni boravak i pomoć u kući starijim osobama</t>
  </si>
  <si>
    <t>Pomoći od međunarodnih organizacija te institucija i tijela EU</t>
  </si>
  <si>
    <t>23.</t>
  </si>
  <si>
    <t>80.</t>
  </si>
  <si>
    <t>89.</t>
  </si>
  <si>
    <t>91.</t>
  </si>
  <si>
    <t>119.</t>
  </si>
  <si>
    <t>120.</t>
  </si>
  <si>
    <t>123.</t>
  </si>
  <si>
    <t>124.</t>
  </si>
  <si>
    <t>125.</t>
  </si>
  <si>
    <t>133.</t>
  </si>
  <si>
    <t>137.</t>
  </si>
  <si>
    <t>145.</t>
  </si>
  <si>
    <t>154.</t>
  </si>
  <si>
    <t>158.</t>
  </si>
  <si>
    <t>RASHODI ZA NABAVU NEPROIZVEDENE DUGOTRAJNE IMOVINE</t>
  </si>
  <si>
    <t>RASHODI ZA DODATNA ULAGANJA NA NEFINACIJSKOJ IMOVINI</t>
  </si>
  <si>
    <t>Program 02. Program održavanja objekata komunalne infrastrukture, uređenje  prostora - Javni radovi</t>
  </si>
  <si>
    <t>Program 05. Program javnih potreba u kulturi (amaterske udruge)</t>
  </si>
  <si>
    <t>164.</t>
  </si>
  <si>
    <t>165.</t>
  </si>
  <si>
    <t>Primljeni zajmovi od trgovačkih društava u javnom sektoru - kratkoročni</t>
  </si>
  <si>
    <t xml:space="preserve">A. RAČUNA PRIHODA I RASHODA </t>
  </si>
  <si>
    <t>Šifra izvora</t>
  </si>
  <si>
    <t>Donacije od pravnih i fizičkih osoba izvan opće države</t>
  </si>
  <si>
    <t>Program 03. Opći rashodi "Mimoze" - tekući program</t>
  </si>
  <si>
    <t>Program 02. Program zapošljavanja osoba bez zasnivanja radnog odnosa - volonteri</t>
  </si>
  <si>
    <t>Kapitalni projekt 02- Rekonstrukcija grijanja u zgradi Gradske knjižnice i čitaonice</t>
  </si>
  <si>
    <t>Kapitalne donacije Župnom uredu Valpovo, obnova župnog stana u Valpovu (projekti)</t>
  </si>
  <si>
    <t>Program 01. Poljoprivredni program, tekući programi</t>
  </si>
  <si>
    <t>Tekući projekt 01 - Organizacija i promidžba gospodarskih aktivnosti</t>
  </si>
  <si>
    <t>Tekući projekt 03 - Subvencije kamata na kredite poduzetnicima</t>
  </si>
  <si>
    <t>Program 01. Program redovnog održavanja objekata komunalne infrastrukture, uređenje i zaštita prostora (KOMUNALNI PROGRAM)</t>
  </si>
  <si>
    <t>Kapitalni projekt 01- Uređaji, strojevi i oprema za ostale komunalne namjene</t>
  </si>
  <si>
    <t>Aktivnost 01 - Rashodi za održavanje opreme komunalne infrastrukture</t>
  </si>
  <si>
    <t>Program 04. Izgradnja objekata i uređaja komunalne infrastrukture</t>
  </si>
  <si>
    <t>Kapitalni projekt 03 - Kapitalna pomoć za izgradnju kanalizacijskog sustava u Ladimirevcima</t>
  </si>
  <si>
    <t xml:space="preserve">Kapitalni projekt  04 - Kapitalna pomoć za izgradnju sustava vodoopskrbe </t>
  </si>
  <si>
    <t>Program 03. Održavanje i uređenje ostalih objekata komunalne infrastrukture koji nisu sadžani u komunalnom programu</t>
  </si>
  <si>
    <t>Funk-cija</t>
  </si>
  <si>
    <t>3</t>
  </si>
  <si>
    <t>4</t>
  </si>
  <si>
    <t>5</t>
  </si>
  <si>
    <t>6</t>
  </si>
  <si>
    <t>7</t>
  </si>
  <si>
    <t>Pro-gram</t>
  </si>
  <si>
    <t>Tekuće donacije (NK Valpovka Valpovo)</t>
  </si>
  <si>
    <t>Kapitalni projekt 01 - Kapitalne donacije Turističkoj zajednici Grada Valpova (sufinanciranje projekata)</t>
  </si>
  <si>
    <t>126.</t>
  </si>
  <si>
    <t>72.</t>
  </si>
  <si>
    <t>76.</t>
  </si>
  <si>
    <t>94.</t>
  </si>
  <si>
    <t>95.</t>
  </si>
  <si>
    <t>110.</t>
  </si>
  <si>
    <t>166.</t>
  </si>
  <si>
    <t>167.</t>
  </si>
  <si>
    <t>168.</t>
  </si>
  <si>
    <t>169.</t>
  </si>
  <si>
    <t>170.</t>
  </si>
  <si>
    <t>171.</t>
  </si>
  <si>
    <t>1,3,4,6</t>
  </si>
  <si>
    <t>1,3,6</t>
  </si>
  <si>
    <t>Glavni program: Razvojni program</t>
  </si>
  <si>
    <t>Glavni program: Ostale potrebe Grada</t>
  </si>
  <si>
    <t>Glavni program: Javne potrebe</t>
  </si>
  <si>
    <t>Glavni program: Komunalna infrastruktura</t>
  </si>
  <si>
    <t>Glavni program: Gradska tijela, uprava i mjesna samouprava</t>
  </si>
  <si>
    <t>RAZDJEL 001. - PREDSTAVNIČKA I IZVRŠNA TIJELA</t>
  </si>
  <si>
    <t>GLAVA 00101. - Predstavnička i izvršna tijela</t>
  </si>
  <si>
    <t>GLAVA 00102. -  Mjesna samouprava</t>
  </si>
  <si>
    <t>RAZDJEL 002. - OPĆE JAVNE SLUŽE GRADA  - UPRAVNI ODJELI</t>
  </si>
  <si>
    <t>GLAVA 00201. - Gradska uprava i administracija</t>
  </si>
  <si>
    <t>GLAVA 00202. - Razvoj i upravljanje imovinom Grada</t>
  </si>
  <si>
    <t>GLAVA 00203. - Komunalna djelatnost, uređenje i zaštita prostora</t>
  </si>
  <si>
    <t>GLAVA 00205. - Kultura i religija</t>
  </si>
  <si>
    <t>GLAVA 00206. - Programska djelatnost športa i rekreacije</t>
  </si>
  <si>
    <t>GLAVA 00207. - Predškolski odgoj i obrazovanje</t>
  </si>
  <si>
    <t>GLAVA 00208. - Socijalna skrb i zdravstvena zaštita</t>
  </si>
  <si>
    <t>GLAVA 00209 - Vatrogastvo, civilna zaštita i sigurnost</t>
  </si>
  <si>
    <t>G01</t>
  </si>
  <si>
    <t>J05</t>
  </si>
  <si>
    <t>K02</t>
  </si>
  <si>
    <t>R03</t>
  </si>
  <si>
    <t>P04</t>
  </si>
  <si>
    <t>Program 01. - Predškolski odgoj - Proračunski korisnik Dječji vrtić "Maza", Valpovo</t>
  </si>
  <si>
    <t>Program 01. Proračunski korisnik - Ustanova za kulturne djelatnosti A.E. Miroljub, Valpovo</t>
  </si>
  <si>
    <t>Program 03. Proračunski korisnik - Gradska knjižnica i čitaonica, Valpovo</t>
  </si>
  <si>
    <t>O06</t>
  </si>
  <si>
    <t>1001</t>
  </si>
  <si>
    <t>5002</t>
  </si>
  <si>
    <t>5003</t>
  </si>
  <si>
    <t>1002</t>
  </si>
  <si>
    <t>1003</t>
  </si>
  <si>
    <t>3003</t>
  </si>
  <si>
    <t>2001</t>
  </si>
  <si>
    <t>3002</t>
  </si>
  <si>
    <t>2002</t>
  </si>
  <si>
    <t>2003</t>
  </si>
  <si>
    <t>3004</t>
  </si>
  <si>
    <t>4001</t>
  </si>
  <si>
    <t>4002</t>
  </si>
  <si>
    <t>5001</t>
  </si>
  <si>
    <t>5004</t>
  </si>
  <si>
    <t>5005</t>
  </si>
  <si>
    <t>A100101</t>
  </si>
  <si>
    <t>A100102</t>
  </si>
  <si>
    <t>A500201</t>
  </si>
  <si>
    <t>A500202</t>
  </si>
  <si>
    <t>K100101</t>
  </si>
  <si>
    <t>A100103</t>
  </si>
  <si>
    <t>A100104</t>
  </si>
  <si>
    <t>A100105</t>
  </si>
  <si>
    <t>A100106</t>
  </si>
  <si>
    <t>A100107</t>
  </si>
  <si>
    <t>A100108</t>
  </si>
  <si>
    <t>A100301</t>
  </si>
  <si>
    <t>K300301</t>
  </si>
  <si>
    <t>A200101</t>
  </si>
  <si>
    <t>K300201</t>
  </si>
  <si>
    <t>K300202</t>
  </si>
  <si>
    <t>K300203</t>
  </si>
  <si>
    <t>A200102</t>
  </si>
  <si>
    <t>A200103</t>
  </si>
  <si>
    <t>A200104</t>
  </si>
  <si>
    <t>K200101</t>
  </si>
  <si>
    <t>T200201</t>
  </si>
  <si>
    <t>Tekući projekt 01 - Aktivnosti za vrijeme trajanja Programa stručnog osposobljavanja volontera-vježbenika</t>
  </si>
  <si>
    <t>T100201</t>
  </si>
  <si>
    <t>A200301</t>
  </si>
  <si>
    <t>A200302</t>
  </si>
  <si>
    <t>K200301</t>
  </si>
  <si>
    <t>K300401</t>
  </si>
  <si>
    <t>K300402</t>
  </si>
  <si>
    <t>K300403</t>
  </si>
  <si>
    <t>K300404</t>
  </si>
  <si>
    <t>K300405</t>
  </si>
  <si>
    <t>K300406</t>
  </si>
  <si>
    <t>K300407</t>
  </si>
  <si>
    <t>T400101</t>
  </si>
  <si>
    <t>T400102</t>
  </si>
  <si>
    <t>T400201</t>
  </si>
  <si>
    <t>T400202</t>
  </si>
  <si>
    <t>A500101</t>
  </si>
  <si>
    <t>T500201</t>
  </si>
  <si>
    <t>A500301</t>
  </si>
  <si>
    <t>K500301</t>
  </si>
  <si>
    <t>K500302</t>
  </si>
  <si>
    <t>A500401</t>
  </si>
  <si>
    <t>A500501</t>
  </si>
  <si>
    <t>A500102</t>
  </si>
  <si>
    <t>Akti-vnost / Projekt</t>
  </si>
  <si>
    <t>1,2,4,5</t>
  </si>
  <si>
    <t>1,4,5</t>
  </si>
  <si>
    <t>Program 04. Kapitalna ulaganja u prostor i opremu Grada</t>
  </si>
  <si>
    <t>A200105</t>
  </si>
  <si>
    <t>Glavni program: Program poticaja i razvoja poljoporivrede i gospodarstva</t>
  </si>
  <si>
    <t>1,2,4,6</t>
  </si>
  <si>
    <t>Kapitalni projekt 01 - Otplata kredita za izgradnju vatrogasnih garaža</t>
  </si>
  <si>
    <t>GLAVA 00204. - Gospodarstvo</t>
  </si>
  <si>
    <t>Aktivnost 01 - Osnovna djelatnost Ustanove za kulturne djelatnosti</t>
  </si>
  <si>
    <t>Tekući projekt 01 - Manifestacija "Ljeto valpovačko"</t>
  </si>
  <si>
    <t>Aktivnost 01 - Redovna djelatnost Gradske knjižnice i čitaonice</t>
  </si>
  <si>
    <t>Kapitalni projekt 01 - Nabava opreme i knjižne građe</t>
  </si>
  <si>
    <t>Aktivnost 02 - Redovna djelatnost Dječjeg vrtića "Moj bambi" Valpovo</t>
  </si>
  <si>
    <t>Program 03. Javne potrebe u obrazovanju</t>
  </si>
  <si>
    <t>451</t>
  </si>
  <si>
    <t>Subvencije trgovačkim društvima, poljoprivrednicima i obrtnicima izvan javnog sektora</t>
  </si>
  <si>
    <t>K500101</t>
  </si>
  <si>
    <t>I OPĆI DIO</t>
  </si>
  <si>
    <t>Plan 2013.</t>
  </si>
  <si>
    <t>Aktivnost 03 - Troškovi lokalnih izbora</t>
  </si>
  <si>
    <r>
      <t>Tekuće donacije (</t>
    </r>
    <r>
      <rPr>
        <sz val="9"/>
        <rFont val="Arial"/>
        <family val="2"/>
      </rPr>
      <t>ostalim udrugama od interesa za VMO</t>
    </r>
    <r>
      <rPr>
        <sz val="10"/>
        <rFont val="Arial"/>
        <family val="2"/>
      </rPr>
      <t>)</t>
    </r>
  </si>
  <si>
    <r>
      <t>Ostali rashodi za zaposlene (</t>
    </r>
    <r>
      <rPr>
        <sz val="9"/>
        <rFont val="Arial"/>
        <family val="2"/>
      </rPr>
      <t>nagrade, darovi, otpremnine i sl.</t>
    </r>
    <r>
      <rPr>
        <sz val="10"/>
        <rFont val="Arial"/>
        <family val="2"/>
      </rPr>
      <t>)</t>
    </r>
  </si>
  <si>
    <t>Aktivnost 02 - Održavanje nerazvrstanih cesta, horizontalne i vertikalne prometne signalizacije, zimska služba i dr.</t>
  </si>
  <si>
    <t>Aktivnost 06 - Održavanje i uređenje objekata komunalne infrastrukture na groblju u Valpovu</t>
  </si>
  <si>
    <t>A200106</t>
  </si>
  <si>
    <t>Aktivnost 05 - Odvodnja atmosferskih voda (Valpovo i prigradska naselja)</t>
  </si>
  <si>
    <t xml:space="preserve">Aktivnost 04 - Održavanje i uređenje javnih prometnih i zelenih površina u Valpovu </t>
  </si>
  <si>
    <t>Kapitalni projekt 02 - Kapitalna pomoć za izgradnju sustava za odvodnju</t>
  </si>
  <si>
    <t xml:space="preserve">Kapitalni projekt 05 - Kapitalna pomoć za rekonstrukciju i dogradnju spojnog cjevovoda u ulici I.L.Ribara u Valpovu </t>
  </si>
  <si>
    <t>Program 06. Program uređenja sakralnih objekata</t>
  </si>
  <si>
    <t>6007</t>
  </si>
  <si>
    <t>A600701</t>
  </si>
  <si>
    <r>
      <t>Tekuće donacije (</t>
    </r>
    <r>
      <rPr>
        <sz val="9"/>
        <rFont val="Arial"/>
        <family val="2"/>
      </rPr>
      <t>Matica hrvatska, za Valpovački godišnjak i druge troškove</t>
    </r>
    <r>
      <rPr>
        <sz val="10"/>
        <rFont val="Arial"/>
        <family val="2"/>
      </rPr>
      <t>)</t>
    </r>
  </si>
  <si>
    <r>
      <t>Tekuće donacije (</t>
    </r>
    <r>
      <rPr>
        <sz val="9"/>
        <rFont val="Arial"/>
        <family val="2"/>
      </rPr>
      <t>udruge u kulturi - program Grada</t>
    </r>
    <r>
      <rPr>
        <sz val="10"/>
        <rFont val="Arial"/>
        <family val="2"/>
      </rPr>
      <t>)</t>
    </r>
  </si>
  <si>
    <r>
      <t>Tekuće donacije (</t>
    </r>
    <r>
      <rPr>
        <sz val="9"/>
        <rFont val="Arial"/>
        <family val="2"/>
      </rPr>
      <t>program mjesnih odbora</t>
    </r>
    <r>
      <rPr>
        <sz val="10"/>
        <rFont val="Arial"/>
        <family val="2"/>
      </rPr>
      <t>)</t>
    </r>
  </si>
  <si>
    <t>Aktivnost 01 - Otplata glavnice i kamata na  kredit za izgradnju Centra kulture "M.P.Katančić" u Valpovu</t>
  </si>
  <si>
    <t>Kapitalni projekt 01 - Sanacija krovišta na zgradi Dječjeg vrtića "Maza" Valpovo</t>
  </si>
  <si>
    <t>Program 03. Kapitalna donacija za oplatu kredita za izgradnju vatrogasnih garaža u Valpovu</t>
  </si>
  <si>
    <t>Tekuće donacije (Vatrogasna zajednica)</t>
  </si>
  <si>
    <t>Ostale naknade građanima i kućanstvima iz proračuna (naknade umirovljenicima)</t>
  </si>
  <si>
    <r>
      <t>Tekuće donaije (</t>
    </r>
    <r>
      <rPr>
        <sz val="9"/>
        <rFont val="Arial"/>
        <family val="2"/>
      </rPr>
      <t>Puhački orkestar DVD-a Valpovo, za materijalne troškove</t>
    </r>
    <r>
      <rPr>
        <sz val="10"/>
        <rFont val="Arial"/>
        <family val="2"/>
      </rPr>
      <t>)</t>
    </r>
  </si>
  <si>
    <r>
      <t>Tekuće donacije (</t>
    </r>
    <r>
      <rPr>
        <sz val="9"/>
        <rFont val="Arial"/>
        <family val="2"/>
      </rPr>
      <t>DVD Valpovo, za materijalne troškove</t>
    </r>
    <r>
      <rPr>
        <sz val="10"/>
        <rFont val="Arial"/>
        <family val="2"/>
      </rPr>
      <t>)</t>
    </r>
  </si>
  <si>
    <t>64.</t>
  </si>
  <si>
    <t>90.</t>
  </si>
  <si>
    <t>98.</t>
  </si>
  <si>
    <t>100.</t>
  </si>
  <si>
    <t>101.</t>
  </si>
  <si>
    <t>155.</t>
  </si>
  <si>
    <t>Tekući projekt 01 - Poticanje razvoja poljoprivrede kroz uređenje poljoprivredne ruralne infrastrukture</t>
  </si>
  <si>
    <t>Program 01. Opći rashodi poslovanja Vijeća mjesnih odbora</t>
  </si>
  <si>
    <t>Kapitalni projekt 03 - Dodatna ulaganja na zgradama, opremi i objektima javne rasvjete</t>
  </si>
  <si>
    <t>T400203</t>
  </si>
  <si>
    <t>Program 04. Centar kulture "M.P.Katančić"  Valpovo</t>
  </si>
  <si>
    <t>Aktivnost 01 - Redovno održavanje i funkcioniranje Centra kulture "M.P.Katančić" Valpovo</t>
  </si>
  <si>
    <t>5006</t>
  </si>
  <si>
    <t>K500601</t>
  </si>
  <si>
    <t>Kapitalni projekt 01 - Popravak i održavanje vatrogasne opreme, vozila i zgrada</t>
  </si>
  <si>
    <t>Program 02. Kapitalne donacije za popravak i održavanje vatrogasne opreme, vozila i zgrada</t>
  </si>
  <si>
    <t>A200303</t>
  </si>
  <si>
    <t>Aktivnost 03 -"Valpovo - zeleni grad" - Tekuće donacije udrugama za rad na ekološkim projektima</t>
  </si>
  <si>
    <t>Kapitalni projekt 06 - Kapitalna pomoć za izgradnju podsustava odvodnje Marjančaci-Ivanovci-Zelčin-Harkanovci</t>
  </si>
  <si>
    <t>Program 02. Poticanje razvoja gospodarstva, malog i srednjeg poduzetništva, tekući programi</t>
  </si>
  <si>
    <t>T400204</t>
  </si>
  <si>
    <r>
      <t>Tekući projekt 02 -  Mjere ruralnog razvoja (</t>
    </r>
    <r>
      <rPr>
        <i/>
        <sz val="9"/>
        <rFont val="Arial"/>
        <family val="2"/>
      </rPr>
      <t>poticanje poljoprivrede kroz sufinanciranje osiguranja usjeva, nabavu trajnih nasada i sufinanciranje plasteničke proizvodnje</t>
    </r>
    <r>
      <rPr>
        <i/>
        <sz val="10"/>
        <rFont val="Arial"/>
        <family val="2"/>
      </rPr>
      <t>)</t>
    </r>
  </si>
  <si>
    <t>172.</t>
  </si>
  <si>
    <t>173.</t>
  </si>
  <si>
    <t>Program 03. Kapitalna ulaganja u turističku infrastrukturu</t>
  </si>
  <si>
    <t>Tekući projekt 04 -Subvencije obrtnicima, malim i srednjim poduzetnicima</t>
  </si>
  <si>
    <t>Aktivnost 01 - Povrat neutrošenih sredstava Ministarstva gospodarstva za izradu projektne dokumentacije za Industrijsku zonu u Valpovu</t>
  </si>
  <si>
    <t>A200401</t>
  </si>
  <si>
    <t>K300406a</t>
  </si>
  <si>
    <t>Šifra izvora prihoda:</t>
  </si>
  <si>
    <t>1 Opći prihodi i primici</t>
  </si>
  <si>
    <t>2 Vlastiti prihodi</t>
  </si>
  <si>
    <t>3 Prihodi za posebne namjene</t>
  </si>
  <si>
    <t>4 Pomoći</t>
  </si>
  <si>
    <t>5 Donacije</t>
  </si>
  <si>
    <t>6 Prihodi od nefinancijske imovine i nakande šteta s osnove osiguranja</t>
  </si>
  <si>
    <t>7 Namjenski primici od zaduživanja</t>
  </si>
  <si>
    <t>8 Višak prihoda iz prethodnih godina</t>
  </si>
  <si>
    <t xml:space="preserve">Program 07. Program otplate kredita za Centar kulture "M.P. Katančić" u Valpovu </t>
  </si>
  <si>
    <t>Povećanje/     smanjenje</t>
  </si>
  <si>
    <t>Novi plan 2013.</t>
  </si>
  <si>
    <t>Povećanje/  smanjenje</t>
  </si>
  <si>
    <t>Povećanje/ smanjenje</t>
  </si>
  <si>
    <t>Program 03. Projekt "Talasoterapija u gradskom odmaralištu Veli Lošinj za djecu s kroničnim respiratornim bolestima"</t>
  </si>
  <si>
    <t>Tekuće donacije (Hrvatska gorska služba spašavanja)</t>
  </si>
  <si>
    <t>Program 01.a  Projekt Ujedinjeni građani - snaga Europe</t>
  </si>
  <si>
    <t>Aktivnost 01a - Unaprjeđenje zajednice</t>
  </si>
  <si>
    <t>620</t>
  </si>
  <si>
    <t>Tekuće donacije (Vatrogasna zajednica za predfinanciranje projekta Europa za građane)</t>
  </si>
  <si>
    <t>Aktivnost 01 - Talasoterapija za djecu s kroničnim respiratornim bolestima</t>
  </si>
  <si>
    <t>RASHODI ZA DODATNA ULAGANJA NA NEFINANCIJSKOJ IMOVINI</t>
  </si>
  <si>
    <t>Rekonstrukcija Etno kuće Ivanovci</t>
  </si>
  <si>
    <t>Aktivnost 02 - Ostale djelatnosti na održavanju, zaštiti i unapređenju prostora (sanacija deponija, deratizacija, uništav. komaraca, uklanjanje otpada, pasa lutalica i dr.)</t>
  </si>
  <si>
    <t>74.</t>
  </si>
  <si>
    <t>174.</t>
  </si>
  <si>
    <t>175.</t>
  </si>
  <si>
    <t>176.</t>
  </si>
  <si>
    <t>177.</t>
  </si>
  <si>
    <t>178.</t>
  </si>
  <si>
    <t>179.</t>
  </si>
  <si>
    <t>180.</t>
  </si>
  <si>
    <t>181.</t>
  </si>
  <si>
    <t>A500103</t>
  </si>
  <si>
    <t>Kapitalni projekt 07- Kapitalna pomoć HEP-u za  NN mrežu u ulici I.L.Ribara u Ladimirevcima</t>
  </si>
  <si>
    <t>Kapitalni projekt 08- Kapitalna pomoć Dvorcu d.o.o. za sanaciju odlagališta u Belišću</t>
  </si>
  <si>
    <t>Kapitalni projekt 09 - Izgradnja cesta, nogostupa, parkirališta, oborinske odvodnje</t>
  </si>
  <si>
    <t>Kapitalni projekt 10 - Rekonstrukcija javne rasvjete u ul. I.L.Ribara u Ladimirevcima</t>
  </si>
  <si>
    <t>Članak 2.</t>
  </si>
  <si>
    <t>Članak 2. Proračuna mijenja se i glasi:</t>
  </si>
  <si>
    <t>"Prihodi i rashodi te primici i izdaci po ekonomskoj klasifikaciji utvrđuju se u Računu prihoda i rashoda i u Računu financiranja u Proračunu Grada Valpova za 2013. godinu, kako slijedi:</t>
  </si>
  <si>
    <t>Članak 3.</t>
  </si>
  <si>
    <t>Članak 3. mijenja se i glasi:</t>
  </si>
  <si>
    <t xml:space="preserve"> IZMJENE I DOPUNE PRORAČUNA                                                             GRADA VALPOVA ZA 2013. GODINU</t>
  </si>
  <si>
    <t>6 Prihodi od nefinancijske imovine i naknade šteta s osnove osiguranja</t>
  </si>
  <si>
    <t>"Rashodi Proračuna u svoti od 22.323.300,00 kuna i izdaci za financijsku imovinu i otplate zajmova u svoti od 600.000,00 kuna raspoređuju se po korisnicima i programima koji se sastoje od aktivnosti i projekata u Posebnom dijelu Proračuna, kako slijedi:"</t>
  </si>
  <si>
    <t>156.</t>
  </si>
  <si>
    <t xml:space="preserve">GRADSKO VIJEĆE GRADA VALPOVA na 5. sjednici održanoj 28. studenog 2013. godine, temeljem članka 39. Zakona o proračunu ("Narodne novine" br. 87/08, 136/12) i članka 16. točke 5. Statuta Grada Valpova ("Službeni glasnik Grada Valpova" br. 8/01, 2/06, 4/09 i 02/13), donijelo je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</si>
</sst>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0.0"/>
    <numFmt numFmtId="171" formatCode="#,##0.00_ ;\-#,##0.00\ "/>
    <numFmt numFmtId="172" formatCode="#,##0.0"/>
    <numFmt numFmtId="173" formatCode="00000"/>
    <numFmt numFmtId="174" formatCode="#,##0.000"/>
    <numFmt numFmtId="175" formatCode="[$-41A]dd\.\ mmmm\ yyyy"/>
    <numFmt numFmtId="176" formatCode="0.000"/>
    <numFmt numFmtId="177" formatCode="0.0000"/>
    <numFmt numFmtId="178" formatCode="0.0%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right" indent="3"/>
    </xf>
    <xf numFmtId="49" fontId="6" fillId="0" borderId="0" xfId="0" applyNumberFormat="1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3" fillId="33" borderId="13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1" xfId="51" applyFont="1" applyFill="1" applyBorder="1" applyAlignment="1">
      <alignment horizontal="left" vertical="center" wrapText="1"/>
      <protection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1" fillId="33" borderId="11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 wrapText="1"/>
    </xf>
    <xf numFmtId="0" fontId="0" fillId="0" borderId="11" xfId="53" applyFont="1" applyFill="1" applyBorder="1" applyAlignment="1">
      <alignment horizontal="left" vertical="center" wrapText="1"/>
      <protection/>
    </xf>
    <xf numFmtId="172" fontId="0" fillId="0" borderId="0" xfId="0" applyNumberFormat="1" applyFont="1" applyBorder="1" applyAlignment="1">
      <alignment horizontal="right" vertical="center" wrapText="1"/>
    </xf>
    <xf numFmtId="172" fontId="0" fillId="0" borderId="11" xfId="0" applyNumberFormat="1" applyBorder="1" applyAlignment="1">
      <alignment/>
    </xf>
    <xf numFmtId="172" fontId="0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0" fillId="0" borderId="11" xfId="51" applyFont="1" applyFill="1" applyBorder="1" applyAlignment="1">
      <alignment horizontal="left" vertical="center" wrapText="1"/>
      <protection/>
    </xf>
    <xf numFmtId="49" fontId="24" fillId="0" borderId="11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2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23" fillId="33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52" applyFont="1" applyFill="1" applyBorder="1" applyAlignment="1">
      <alignment horizontal="left" vertical="center" wrapText="1"/>
      <protection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33" borderId="1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" fontId="1" fillId="33" borderId="11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20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7" fillId="0" borderId="11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 wrapText="1"/>
    </xf>
    <xf numFmtId="4" fontId="17" fillId="0" borderId="11" xfId="0" applyNumberFormat="1" applyFont="1" applyBorder="1" applyAlignment="1">
      <alignment vertical="center" wrapText="1"/>
    </xf>
    <xf numFmtId="4" fontId="2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1" fillId="34" borderId="11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17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49" fontId="29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vertical="center" wrapText="1"/>
    </xf>
    <xf numFmtId="2" fontId="0" fillId="0" borderId="11" xfId="0" applyNumberFormat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49" fontId="22" fillId="0" borderId="11" xfId="0" applyNumberFormat="1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 wrapText="1"/>
    </xf>
    <xf numFmtId="4" fontId="1" fillId="34" borderId="1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/>
    </xf>
    <xf numFmtId="4" fontId="1" fillId="33" borderId="17" xfId="0" applyNumberFormat="1" applyFont="1" applyFill="1" applyBorder="1" applyAlignment="1">
      <alignment vertical="center" wrapText="1"/>
    </xf>
    <xf numFmtId="4" fontId="20" fillId="0" borderId="17" xfId="0" applyNumberFormat="1" applyFont="1" applyFill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4" fontId="17" fillId="0" borderId="17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 wrapText="1"/>
    </xf>
    <xf numFmtId="4" fontId="20" fillId="0" borderId="17" xfId="0" applyNumberFormat="1" applyFont="1" applyBorder="1" applyAlignment="1">
      <alignment vertical="center"/>
    </xf>
    <xf numFmtId="4" fontId="1" fillId="34" borderId="17" xfId="0" applyNumberFormat="1" applyFont="1" applyFill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17" fillId="0" borderId="17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3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justify" vertical="center" wrapText="1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Border="1" applyAlignment="1">
      <alignment horizontal="right" indent="3"/>
    </xf>
    <xf numFmtId="49" fontId="23" fillId="0" borderId="0" xfId="0" applyNumberFormat="1" applyFont="1" applyAlignment="1">
      <alignment wrapText="1"/>
    </xf>
    <xf numFmtId="43" fontId="6" fillId="0" borderId="0" xfId="64" applyFont="1" applyAlignment="1">
      <alignment horizontal="left" wrapText="1"/>
    </xf>
    <xf numFmtId="0" fontId="0" fillId="0" borderId="0" xfId="0" applyBorder="1" applyAlignment="1">
      <alignment horizontal="right" indent="3"/>
    </xf>
    <xf numFmtId="0" fontId="0" fillId="0" borderId="0" xfId="0" applyAlignment="1">
      <alignment horizontal="right" indent="3"/>
    </xf>
    <xf numFmtId="49" fontId="8" fillId="33" borderId="14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49" fontId="6" fillId="0" borderId="0" xfId="0" applyNumberFormat="1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6" xfId="52"/>
    <cellStyle name="Obično_List9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zvje&#353;&#263;a-prora&#269;uni\PRORA&#268;UN%202013-2015\PRORA&#268;UN%202013%20-%20s%20amandmanima\REBALANS-radna-nove%20funkci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zvje&#353;&#263;a-prora&#269;uni\PRORA&#268;UN%202013-2015\PRORA&#268;UN%202013%20-%20s%20amandmanima\Prora&#269;un%202013.-radna%20(4.%20razin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balans%202013.-ra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 dio"/>
      <sheetName val="Prihodi"/>
      <sheetName val="Rashodi"/>
      <sheetName val="Racun zaduzivanja"/>
      <sheetName val="Posebni dio"/>
      <sheetName val="List1"/>
    </sheetNames>
    <sheetDataSet>
      <sheetData sheetId="1">
        <row r="22">
          <cell r="H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dio"/>
      <sheetName val="Prihodi"/>
      <sheetName val="Rashodi"/>
      <sheetName val="Racun zaduzivanja"/>
      <sheetName val="Posebni dio"/>
      <sheetName val="List1"/>
    </sheetNames>
    <sheetDataSet>
      <sheetData sheetId="1">
        <row r="12">
          <cell r="H12">
            <v>11000000</v>
          </cell>
        </row>
        <row r="13">
          <cell r="H13">
            <v>1035000</v>
          </cell>
        </row>
        <row r="17">
          <cell r="H17">
            <v>360000</v>
          </cell>
        </row>
        <row r="24">
          <cell r="H24">
            <v>1355000</v>
          </cell>
        </row>
        <row r="29">
          <cell r="H29">
            <v>1050000</v>
          </cell>
        </row>
        <row r="37">
          <cell r="H37">
            <v>55000</v>
          </cell>
        </row>
        <row r="42">
          <cell r="H42">
            <v>1359000</v>
          </cell>
        </row>
        <row r="57">
          <cell r="H57">
            <v>260000</v>
          </cell>
        </row>
        <row r="59">
          <cell r="H59">
            <v>175000</v>
          </cell>
        </row>
        <row r="67">
          <cell r="H67">
            <v>2914000</v>
          </cell>
        </row>
        <row r="74">
          <cell r="H74">
            <v>653000</v>
          </cell>
        </row>
        <row r="80">
          <cell r="H80">
            <v>7000</v>
          </cell>
        </row>
        <row r="85">
          <cell r="H85">
            <v>1000</v>
          </cell>
        </row>
        <row r="87">
          <cell r="H87">
            <v>1000</v>
          </cell>
        </row>
        <row r="93">
          <cell r="H93">
            <v>2025000</v>
          </cell>
        </row>
        <row r="99">
          <cell r="H99">
            <v>200000</v>
          </cell>
        </row>
      </sheetData>
      <sheetData sheetId="2">
        <row r="10">
          <cell r="H10">
            <v>5525100</v>
          </cell>
        </row>
        <row r="12">
          <cell r="H12">
            <v>149500</v>
          </cell>
        </row>
        <row r="14">
          <cell r="H14">
            <v>839800</v>
          </cell>
        </row>
        <row r="19">
          <cell r="H19">
            <v>346000</v>
          </cell>
        </row>
        <row r="24">
          <cell r="H24">
            <v>1972650</v>
          </cell>
        </row>
        <row r="30">
          <cell r="H30">
            <v>4768450</v>
          </cell>
        </row>
        <row r="39">
          <cell r="H39">
            <v>10000</v>
          </cell>
        </row>
        <row r="41">
          <cell r="H41">
            <v>1111400</v>
          </cell>
        </row>
        <row r="50">
          <cell r="H50">
            <v>140000</v>
          </cell>
        </row>
        <row r="53">
          <cell r="H53">
            <v>39050</v>
          </cell>
        </row>
        <row r="60">
          <cell r="H60">
            <v>670200</v>
          </cell>
        </row>
        <row r="65">
          <cell r="H65">
            <v>1223000</v>
          </cell>
        </row>
        <row r="70">
          <cell r="H70">
            <v>2690250</v>
          </cell>
        </row>
        <row r="72">
          <cell r="H72">
            <v>586300</v>
          </cell>
        </row>
        <row r="74">
          <cell r="H74">
            <v>523300</v>
          </cell>
        </row>
        <row r="81">
          <cell r="H81">
            <v>60000</v>
          </cell>
        </row>
        <row r="85">
          <cell r="H85">
            <v>670000</v>
          </cell>
        </row>
        <row r="90">
          <cell r="H90">
            <v>255000</v>
          </cell>
        </row>
        <row r="97">
          <cell r="H97">
            <v>20000</v>
          </cell>
        </row>
        <row r="99">
          <cell r="H99">
            <v>10000</v>
          </cell>
        </row>
        <row r="103">
          <cell r="H103">
            <v>240000</v>
          </cell>
        </row>
      </sheetData>
      <sheetData sheetId="3">
        <row r="5">
          <cell r="G5">
            <v>0</v>
          </cell>
        </row>
      </sheetData>
      <sheetData sheetId="4">
        <row r="18">
          <cell r="I18">
            <v>20000</v>
          </cell>
        </row>
        <row r="19">
          <cell r="I19">
            <v>25000</v>
          </cell>
        </row>
        <row r="20">
          <cell r="I20">
            <v>40000</v>
          </cell>
        </row>
        <row r="21">
          <cell r="I21">
            <v>12000</v>
          </cell>
        </row>
        <row r="22">
          <cell r="I22">
            <v>87000</v>
          </cell>
        </row>
        <row r="23">
          <cell r="I23">
            <v>4000</v>
          </cell>
        </row>
        <row r="24">
          <cell r="I24">
            <v>10000</v>
          </cell>
        </row>
        <row r="25">
          <cell r="I25">
            <v>260000</v>
          </cell>
        </row>
        <row r="26">
          <cell r="I26">
            <v>35000</v>
          </cell>
        </row>
        <row r="27">
          <cell r="I27">
            <v>12000</v>
          </cell>
        </row>
        <row r="28">
          <cell r="I28">
            <v>100000</v>
          </cell>
        </row>
        <row r="29">
          <cell r="I29">
            <v>380000</v>
          </cell>
        </row>
        <row r="30">
          <cell r="I30">
            <v>3000</v>
          </cell>
        </row>
        <row r="40">
          <cell r="I40">
            <v>25000</v>
          </cell>
        </row>
        <row r="41">
          <cell r="I41">
            <v>3500</v>
          </cell>
        </row>
        <row r="42">
          <cell r="I42">
            <v>11000</v>
          </cell>
        </row>
        <row r="43">
          <cell r="I43">
            <v>4500</v>
          </cell>
        </row>
        <row r="44">
          <cell r="I44">
            <v>4000</v>
          </cell>
        </row>
        <row r="45">
          <cell r="I45">
            <v>4000</v>
          </cell>
        </row>
        <row r="46">
          <cell r="I46">
            <v>2500</v>
          </cell>
        </row>
        <row r="47">
          <cell r="I47">
            <v>22000</v>
          </cell>
        </row>
        <row r="48">
          <cell r="I48">
            <v>64000</v>
          </cell>
        </row>
        <row r="49">
          <cell r="I49">
            <v>12000</v>
          </cell>
        </row>
        <row r="50">
          <cell r="I50">
            <v>5000</v>
          </cell>
        </row>
        <row r="51">
          <cell r="I51">
            <v>3000</v>
          </cell>
        </row>
        <row r="52">
          <cell r="I52">
            <v>3750</v>
          </cell>
        </row>
        <row r="53">
          <cell r="I53">
            <v>12000</v>
          </cell>
        </row>
        <row r="61">
          <cell r="I61">
            <v>6000</v>
          </cell>
        </row>
        <row r="62">
          <cell r="I62">
            <v>20000</v>
          </cell>
        </row>
        <row r="63">
          <cell r="I63">
            <v>20000</v>
          </cell>
        </row>
        <row r="64">
          <cell r="I64">
            <v>30000</v>
          </cell>
        </row>
        <row r="65">
          <cell r="I65">
            <v>1000</v>
          </cell>
        </row>
        <row r="78">
          <cell r="I78">
            <v>8000</v>
          </cell>
        </row>
        <row r="80">
          <cell r="I80">
            <v>15000</v>
          </cell>
        </row>
        <row r="81">
          <cell r="I81">
            <v>5000</v>
          </cell>
        </row>
        <row r="82">
          <cell r="I82">
            <v>5000</v>
          </cell>
        </row>
        <row r="83">
          <cell r="I83">
            <v>10000</v>
          </cell>
        </row>
        <row r="84">
          <cell r="I84">
            <v>1000</v>
          </cell>
        </row>
        <row r="85">
          <cell r="I85">
            <v>1000</v>
          </cell>
        </row>
        <row r="86">
          <cell r="I86">
            <v>6000</v>
          </cell>
        </row>
        <row r="87">
          <cell r="I87">
            <v>0</v>
          </cell>
        </row>
        <row r="88">
          <cell r="I88">
            <v>10000</v>
          </cell>
        </row>
        <row r="89">
          <cell r="I89">
            <v>0</v>
          </cell>
        </row>
        <row r="92">
          <cell r="I92">
            <v>3000</v>
          </cell>
        </row>
        <row r="97">
          <cell r="I97">
            <v>0</v>
          </cell>
        </row>
        <row r="98">
          <cell r="I98">
            <v>5000</v>
          </cell>
        </row>
        <row r="99">
          <cell r="I99">
            <v>70000</v>
          </cell>
        </row>
        <row r="108">
          <cell r="I108">
            <v>8000</v>
          </cell>
        </row>
        <row r="109">
          <cell r="I109">
            <v>7000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7">
          <cell r="I117">
            <v>15000</v>
          </cell>
        </row>
        <row r="120">
          <cell r="I120">
            <v>7000</v>
          </cell>
        </row>
        <row r="128">
          <cell r="I128">
            <v>8000</v>
          </cell>
        </row>
        <row r="129">
          <cell r="I129">
            <v>9750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500</v>
          </cell>
        </row>
        <row r="134">
          <cell r="I134">
            <v>0</v>
          </cell>
        </row>
        <row r="142">
          <cell r="I142">
            <v>7000</v>
          </cell>
        </row>
        <row r="143">
          <cell r="I143">
            <v>0</v>
          </cell>
        </row>
        <row r="144">
          <cell r="I144">
            <v>3000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5000</v>
          </cell>
        </row>
        <row r="155">
          <cell r="I155">
            <v>2000</v>
          </cell>
        </row>
        <row r="156">
          <cell r="I156">
            <v>10000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8000</v>
          </cell>
        </row>
        <row r="160">
          <cell r="I160">
            <v>3000</v>
          </cell>
        </row>
        <row r="168">
          <cell r="I168">
            <v>8000</v>
          </cell>
        </row>
        <row r="169">
          <cell r="I169">
            <v>2000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5000</v>
          </cell>
        </row>
        <row r="173">
          <cell r="I173">
            <v>2250</v>
          </cell>
        </row>
        <row r="181">
          <cell r="I181">
            <v>5000</v>
          </cell>
        </row>
        <row r="182">
          <cell r="I182">
            <v>18000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5250</v>
          </cell>
        </row>
        <row r="194">
          <cell r="I194">
            <v>12000</v>
          </cell>
        </row>
        <row r="195">
          <cell r="I195">
            <v>3000</v>
          </cell>
        </row>
        <row r="196">
          <cell r="I196">
            <v>5250</v>
          </cell>
        </row>
        <row r="197">
          <cell r="I197">
            <v>0</v>
          </cell>
        </row>
        <row r="198">
          <cell r="I198">
            <v>1000</v>
          </cell>
        </row>
        <row r="199">
          <cell r="I199">
            <v>5000</v>
          </cell>
        </row>
        <row r="212">
          <cell r="I212">
            <v>2635500</v>
          </cell>
        </row>
        <row r="213">
          <cell r="I213">
            <v>105000</v>
          </cell>
        </row>
        <row r="214">
          <cell r="I214">
            <v>0</v>
          </cell>
        </row>
        <row r="215">
          <cell r="I215">
            <v>355800</v>
          </cell>
        </row>
        <row r="216">
          <cell r="I216">
            <v>44900</v>
          </cell>
        </row>
        <row r="220">
          <cell r="I220">
            <v>3000</v>
          </cell>
        </row>
        <row r="221">
          <cell r="I221">
            <v>220000</v>
          </cell>
        </row>
        <row r="222">
          <cell r="I222">
            <v>8000</v>
          </cell>
        </row>
        <row r="223">
          <cell r="I223">
            <v>1000</v>
          </cell>
        </row>
        <row r="224">
          <cell r="I224">
            <v>80000</v>
          </cell>
        </row>
        <row r="225">
          <cell r="I225">
            <v>50000</v>
          </cell>
        </row>
        <row r="226">
          <cell r="I226">
            <v>85000</v>
          </cell>
        </row>
        <row r="227">
          <cell r="I227">
            <v>8000</v>
          </cell>
        </row>
        <row r="228">
          <cell r="I228">
            <v>2000</v>
          </cell>
        </row>
        <row r="229">
          <cell r="I229">
            <v>1000</v>
          </cell>
        </row>
        <row r="230">
          <cell r="I230">
            <v>2000</v>
          </cell>
        </row>
        <row r="231">
          <cell r="I231">
            <v>40000</v>
          </cell>
        </row>
        <row r="232">
          <cell r="I232">
            <v>40000</v>
          </cell>
        </row>
        <row r="233">
          <cell r="I233">
            <v>10000</v>
          </cell>
        </row>
        <row r="234">
          <cell r="I234">
            <v>5000</v>
          </cell>
        </row>
        <row r="235">
          <cell r="I235">
            <v>500</v>
          </cell>
        </row>
        <row r="236">
          <cell r="I236">
            <v>15000</v>
          </cell>
        </row>
        <row r="237">
          <cell r="I237">
            <v>14000</v>
          </cell>
        </row>
        <row r="238">
          <cell r="I238">
            <v>23000</v>
          </cell>
        </row>
        <row r="239">
          <cell r="I239">
            <v>3000</v>
          </cell>
        </row>
        <row r="240">
          <cell r="I240">
            <v>5000</v>
          </cell>
        </row>
        <row r="241">
          <cell r="I241">
            <v>25000</v>
          </cell>
        </row>
        <row r="242">
          <cell r="I242">
            <v>10000</v>
          </cell>
        </row>
        <row r="243">
          <cell r="I243">
            <v>10800</v>
          </cell>
        </row>
        <row r="244">
          <cell r="I244">
            <v>11000</v>
          </cell>
        </row>
        <row r="245">
          <cell r="I245">
            <v>5000</v>
          </cell>
        </row>
        <row r="246">
          <cell r="I246">
            <v>10000</v>
          </cell>
        </row>
        <row r="247">
          <cell r="I247">
            <v>20000</v>
          </cell>
        </row>
        <row r="251">
          <cell r="I251">
            <v>25000</v>
          </cell>
        </row>
        <row r="252">
          <cell r="I252">
            <v>0</v>
          </cell>
        </row>
        <row r="253">
          <cell r="I253">
            <v>10000</v>
          </cell>
        </row>
        <row r="254">
          <cell r="I254">
            <v>0</v>
          </cell>
        </row>
        <row r="261">
          <cell r="I261">
            <v>70000</v>
          </cell>
        </row>
        <row r="262">
          <cell r="I262">
            <v>10000</v>
          </cell>
        </row>
        <row r="263">
          <cell r="I263">
            <v>0</v>
          </cell>
        </row>
        <row r="266">
          <cell r="I266">
            <v>2000</v>
          </cell>
        </row>
        <row r="268">
          <cell r="I268">
            <v>5000</v>
          </cell>
        </row>
        <row r="276">
          <cell r="I276">
            <v>60000</v>
          </cell>
        </row>
        <row r="277">
          <cell r="I277">
            <v>190000</v>
          </cell>
        </row>
        <row r="278">
          <cell r="I278">
            <v>2000</v>
          </cell>
        </row>
        <row r="279">
          <cell r="I279">
            <v>5000</v>
          </cell>
        </row>
        <row r="280">
          <cell r="I280">
            <v>230000</v>
          </cell>
        </row>
        <row r="281">
          <cell r="I281">
            <v>13000</v>
          </cell>
        </row>
        <row r="291">
          <cell r="I291">
            <v>10000</v>
          </cell>
        </row>
        <row r="292">
          <cell r="I292">
            <v>1000</v>
          </cell>
        </row>
        <row r="293">
          <cell r="I293">
            <v>3000</v>
          </cell>
        </row>
        <row r="294">
          <cell r="I294">
            <v>1000</v>
          </cell>
        </row>
        <row r="296">
          <cell r="I296">
            <v>10000</v>
          </cell>
        </row>
        <row r="307">
          <cell r="I307">
            <v>25000</v>
          </cell>
        </row>
        <row r="308">
          <cell r="I308">
            <v>35000</v>
          </cell>
        </row>
        <row r="309">
          <cell r="I309">
            <v>30000</v>
          </cell>
        </row>
        <row r="310">
          <cell r="I310">
            <v>15000</v>
          </cell>
        </row>
        <row r="311">
          <cell r="I311">
            <v>40000</v>
          </cell>
        </row>
        <row r="312">
          <cell r="I312">
            <v>5000</v>
          </cell>
        </row>
        <row r="313">
          <cell r="I313">
            <v>60000</v>
          </cell>
        </row>
        <row r="314">
          <cell r="I314">
            <v>100000</v>
          </cell>
        </row>
        <row r="316">
          <cell r="I316">
            <v>50000</v>
          </cell>
        </row>
        <row r="317">
          <cell r="I317">
            <v>100000</v>
          </cell>
        </row>
        <row r="318">
          <cell r="I318">
            <v>45300</v>
          </cell>
        </row>
        <row r="319">
          <cell r="I319">
            <v>20500</v>
          </cell>
        </row>
        <row r="320">
          <cell r="I320">
            <v>5000</v>
          </cell>
        </row>
        <row r="330">
          <cell r="I330">
            <v>60000</v>
          </cell>
        </row>
        <row r="334">
          <cell r="I334">
            <v>200000</v>
          </cell>
        </row>
        <row r="337">
          <cell r="I337">
            <v>270000</v>
          </cell>
        </row>
        <row r="338">
          <cell r="I338">
            <v>10000</v>
          </cell>
        </row>
        <row r="354">
          <cell r="I354">
            <v>717800</v>
          </cell>
        </row>
        <row r="355">
          <cell r="I355">
            <v>38600</v>
          </cell>
        </row>
        <row r="356">
          <cell r="I356">
            <v>7500</v>
          </cell>
        </row>
        <row r="357">
          <cell r="I357">
            <v>241000</v>
          </cell>
        </row>
        <row r="358">
          <cell r="I358">
            <v>549000</v>
          </cell>
        </row>
        <row r="359">
          <cell r="I359">
            <v>15000</v>
          </cell>
        </row>
        <row r="360">
          <cell r="I360">
            <v>50000</v>
          </cell>
        </row>
        <row r="361">
          <cell r="I361">
            <v>1249000</v>
          </cell>
        </row>
        <row r="362">
          <cell r="I362">
            <v>216800</v>
          </cell>
        </row>
        <row r="363">
          <cell r="I363">
            <v>76000</v>
          </cell>
        </row>
        <row r="364">
          <cell r="I364">
            <v>22400</v>
          </cell>
        </row>
        <row r="365">
          <cell r="I365">
            <v>100000</v>
          </cell>
        </row>
        <row r="371">
          <cell r="I371">
            <v>80000</v>
          </cell>
        </row>
        <row r="372">
          <cell r="I372">
            <v>40000</v>
          </cell>
        </row>
        <row r="380">
          <cell r="I380">
            <v>902800</v>
          </cell>
        </row>
        <row r="381">
          <cell r="I381">
            <v>10000</v>
          </cell>
        </row>
        <row r="382">
          <cell r="I382">
            <v>121900</v>
          </cell>
        </row>
        <row r="383">
          <cell r="I383">
            <v>15300</v>
          </cell>
        </row>
        <row r="386">
          <cell r="I386">
            <v>20000</v>
          </cell>
        </row>
        <row r="387">
          <cell r="I387">
            <v>15000</v>
          </cell>
        </row>
        <row r="388">
          <cell r="I388">
            <v>10000</v>
          </cell>
        </row>
        <row r="398">
          <cell r="I398">
            <v>0</v>
          </cell>
        </row>
        <row r="399">
          <cell r="I399">
            <v>5000</v>
          </cell>
        </row>
        <row r="400">
          <cell r="I400">
            <v>1000</v>
          </cell>
        </row>
        <row r="401">
          <cell r="I401">
            <v>180000</v>
          </cell>
        </row>
        <row r="402">
          <cell r="I402">
            <v>20000</v>
          </cell>
        </row>
        <row r="403">
          <cell r="I403">
            <v>6000</v>
          </cell>
        </row>
        <row r="404">
          <cell r="I404">
            <v>20000</v>
          </cell>
        </row>
        <row r="405">
          <cell r="I405">
            <v>2000</v>
          </cell>
        </row>
        <row r="409">
          <cell r="I409">
            <v>15000</v>
          </cell>
        </row>
        <row r="416">
          <cell r="I416">
            <v>10000</v>
          </cell>
        </row>
        <row r="427">
          <cell r="I427">
            <v>87000</v>
          </cell>
        </row>
        <row r="428">
          <cell r="I428">
            <v>120000</v>
          </cell>
        </row>
        <row r="429">
          <cell r="I429">
            <v>70000</v>
          </cell>
        </row>
        <row r="430">
          <cell r="I430">
            <v>40500</v>
          </cell>
        </row>
        <row r="439">
          <cell r="I439">
            <v>120800</v>
          </cell>
        </row>
        <row r="447">
          <cell r="I447">
            <v>200000</v>
          </cell>
        </row>
        <row r="466">
          <cell r="I466">
            <v>70000</v>
          </cell>
        </row>
        <row r="467">
          <cell r="I467">
            <v>25000</v>
          </cell>
        </row>
        <row r="468">
          <cell r="I468">
            <v>10000</v>
          </cell>
        </row>
        <row r="469">
          <cell r="I469">
            <v>100000</v>
          </cell>
        </row>
        <row r="470">
          <cell r="I470">
            <v>20000</v>
          </cell>
        </row>
        <row r="471">
          <cell r="I471">
            <v>20000</v>
          </cell>
        </row>
        <row r="472">
          <cell r="I472">
            <v>250000</v>
          </cell>
        </row>
        <row r="473">
          <cell r="I473">
            <v>50000</v>
          </cell>
        </row>
        <row r="474">
          <cell r="I474">
            <v>25000</v>
          </cell>
        </row>
        <row r="475">
          <cell r="I475">
            <v>30000</v>
          </cell>
        </row>
        <row r="476">
          <cell r="I476">
            <v>20000</v>
          </cell>
        </row>
        <row r="479">
          <cell r="I479">
            <v>50000</v>
          </cell>
        </row>
        <row r="480">
          <cell r="I480">
            <v>50000</v>
          </cell>
        </row>
        <row r="481">
          <cell r="I481">
            <v>50000</v>
          </cell>
        </row>
        <row r="490">
          <cell r="I490">
            <v>75000</v>
          </cell>
        </row>
        <row r="491">
          <cell r="I491">
            <v>20000</v>
          </cell>
        </row>
        <row r="492">
          <cell r="I492">
            <v>20000</v>
          </cell>
        </row>
        <row r="496">
          <cell r="I496">
            <v>140200</v>
          </cell>
        </row>
        <row r="497">
          <cell r="I497">
            <v>220000</v>
          </cell>
        </row>
        <row r="498">
          <cell r="I498">
            <v>25000</v>
          </cell>
        </row>
        <row r="499">
          <cell r="I499">
            <v>55000</v>
          </cell>
        </row>
        <row r="500">
          <cell r="I500">
            <v>30000</v>
          </cell>
        </row>
        <row r="509">
          <cell r="I509">
            <v>21300</v>
          </cell>
        </row>
        <row r="521">
          <cell r="I521">
            <v>454300</v>
          </cell>
        </row>
        <row r="522">
          <cell r="I522">
            <v>24500</v>
          </cell>
        </row>
        <row r="523">
          <cell r="I523">
            <v>0</v>
          </cell>
        </row>
        <row r="524">
          <cell r="I524">
            <v>61300</v>
          </cell>
        </row>
        <row r="525">
          <cell r="I525">
            <v>7700</v>
          </cell>
        </row>
        <row r="529">
          <cell r="I529">
            <v>55000</v>
          </cell>
        </row>
        <row r="530">
          <cell r="I530">
            <v>9000</v>
          </cell>
        </row>
        <row r="531">
          <cell r="I531">
            <v>12000</v>
          </cell>
        </row>
        <row r="532">
          <cell r="I532">
            <v>1000</v>
          </cell>
        </row>
        <row r="533">
          <cell r="I533">
            <v>11000</v>
          </cell>
        </row>
        <row r="534">
          <cell r="I534">
            <v>4000</v>
          </cell>
        </row>
        <row r="535">
          <cell r="I535">
            <v>24000</v>
          </cell>
        </row>
        <row r="536">
          <cell r="I536">
            <v>11000</v>
          </cell>
        </row>
        <row r="537">
          <cell r="I537">
            <v>4000</v>
          </cell>
        </row>
        <row r="541">
          <cell r="I541">
            <v>3700</v>
          </cell>
        </row>
        <row r="542">
          <cell r="I542">
            <v>350</v>
          </cell>
        </row>
        <row r="548">
          <cell r="I548">
            <v>10000</v>
          </cell>
        </row>
        <row r="549">
          <cell r="I549">
            <v>5000</v>
          </cell>
        </row>
        <row r="557">
          <cell r="I557">
            <v>38000</v>
          </cell>
        </row>
        <row r="558">
          <cell r="I558">
            <v>37000</v>
          </cell>
        </row>
        <row r="559">
          <cell r="I559">
            <v>20000</v>
          </cell>
        </row>
        <row r="567">
          <cell r="I567">
            <v>117500</v>
          </cell>
        </row>
        <row r="568">
          <cell r="I568">
            <v>10000</v>
          </cell>
        </row>
        <row r="569">
          <cell r="I569">
            <v>15900</v>
          </cell>
        </row>
        <row r="570">
          <cell r="I570">
            <v>2000</v>
          </cell>
        </row>
        <row r="574">
          <cell r="I574">
            <v>17000</v>
          </cell>
        </row>
        <row r="575">
          <cell r="I575">
            <v>6000</v>
          </cell>
        </row>
        <row r="576">
          <cell r="I576">
            <v>63000</v>
          </cell>
        </row>
        <row r="577">
          <cell r="I577">
            <v>13000</v>
          </cell>
        </row>
        <row r="578">
          <cell r="I578">
            <v>3000</v>
          </cell>
        </row>
        <row r="579">
          <cell r="I579">
            <v>24000</v>
          </cell>
        </row>
        <row r="585">
          <cell r="I585">
            <v>10000</v>
          </cell>
        </row>
        <row r="586">
          <cell r="I586">
            <v>20000</v>
          </cell>
        </row>
        <row r="589">
          <cell r="I589">
            <v>75000</v>
          </cell>
        </row>
        <row r="597">
          <cell r="I597">
            <v>8000</v>
          </cell>
        </row>
        <row r="598">
          <cell r="I598">
            <v>65000</v>
          </cell>
        </row>
        <row r="599">
          <cell r="I599">
            <v>55000</v>
          </cell>
        </row>
        <row r="600">
          <cell r="I600">
            <v>5000</v>
          </cell>
        </row>
        <row r="601">
          <cell r="I601">
            <v>16000</v>
          </cell>
        </row>
        <row r="602">
          <cell r="I602">
            <v>6000</v>
          </cell>
        </row>
        <row r="603">
          <cell r="I603">
            <v>10000</v>
          </cell>
        </row>
        <row r="604">
          <cell r="I604">
            <v>27800</v>
          </cell>
        </row>
        <row r="605">
          <cell r="I605">
            <v>1000</v>
          </cell>
        </row>
        <row r="613">
          <cell r="I613">
            <v>80000</v>
          </cell>
        </row>
        <row r="614">
          <cell r="I614">
            <v>2000</v>
          </cell>
        </row>
        <row r="619">
          <cell r="I619">
            <v>200000</v>
          </cell>
        </row>
        <row r="620">
          <cell r="I620">
            <v>40000</v>
          </cell>
        </row>
        <row r="621">
          <cell r="I621">
            <v>65500</v>
          </cell>
        </row>
        <row r="646">
          <cell r="I646">
            <v>30000</v>
          </cell>
        </row>
        <row r="647">
          <cell r="I647">
            <v>30000</v>
          </cell>
        </row>
        <row r="657">
          <cell r="I657">
            <v>140000</v>
          </cell>
        </row>
        <row r="663">
          <cell r="I663">
            <v>600000</v>
          </cell>
        </row>
        <row r="674">
          <cell r="I674">
            <v>90000</v>
          </cell>
        </row>
        <row r="675">
          <cell r="I675">
            <v>50000</v>
          </cell>
        </row>
        <row r="679">
          <cell r="I679">
            <v>580000</v>
          </cell>
        </row>
        <row r="680">
          <cell r="I680">
            <v>159000</v>
          </cell>
        </row>
        <row r="681">
          <cell r="I681">
            <v>50000</v>
          </cell>
        </row>
        <row r="691">
          <cell r="I691">
            <v>40000</v>
          </cell>
        </row>
        <row r="712">
          <cell r="I712">
            <v>1345000</v>
          </cell>
        </row>
        <row r="713">
          <cell r="I713">
            <v>182000</v>
          </cell>
        </row>
        <row r="714">
          <cell r="I714">
            <v>23000</v>
          </cell>
        </row>
        <row r="718">
          <cell r="I718">
            <v>132000</v>
          </cell>
        </row>
        <row r="724">
          <cell r="I724">
            <v>45000</v>
          </cell>
        </row>
        <row r="732">
          <cell r="I732">
            <v>145000</v>
          </cell>
        </row>
        <row r="740">
          <cell r="I740">
            <v>168000</v>
          </cell>
        </row>
        <row r="741">
          <cell r="I741">
            <v>130000</v>
          </cell>
        </row>
        <row r="745">
          <cell r="I745">
            <v>40000</v>
          </cell>
        </row>
        <row r="756">
          <cell r="I756">
            <v>200000</v>
          </cell>
        </row>
        <row r="757">
          <cell r="I757">
            <v>25000</v>
          </cell>
        </row>
        <row r="758">
          <cell r="I758">
            <v>115000</v>
          </cell>
        </row>
        <row r="759">
          <cell r="I759">
            <v>115000</v>
          </cell>
        </row>
        <row r="760">
          <cell r="I760">
            <v>470000</v>
          </cell>
        </row>
        <row r="764">
          <cell r="I764">
            <v>30000</v>
          </cell>
        </row>
        <row r="765">
          <cell r="I765">
            <v>60000</v>
          </cell>
        </row>
        <row r="766">
          <cell r="I766">
            <v>580500</v>
          </cell>
        </row>
        <row r="767">
          <cell r="I767">
            <v>75000</v>
          </cell>
        </row>
        <row r="775">
          <cell r="I775">
            <v>6500</v>
          </cell>
        </row>
        <row r="776">
          <cell r="I776">
            <v>3500</v>
          </cell>
        </row>
        <row r="777">
          <cell r="I777">
            <v>12000</v>
          </cell>
        </row>
        <row r="778">
          <cell r="I778">
            <v>6000</v>
          </cell>
        </row>
        <row r="779">
          <cell r="I779">
            <v>5000</v>
          </cell>
        </row>
        <row r="780">
          <cell r="I780">
            <v>8500</v>
          </cell>
        </row>
        <row r="791">
          <cell r="I791">
            <v>5000</v>
          </cell>
        </row>
        <row r="792">
          <cell r="I792">
            <v>9500</v>
          </cell>
        </row>
        <row r="793">
          <cell r="I793">
            <v>18000</v>
          </cell>
        </row>
        <row r="797">
          <cell r="I797">
            <v>125000</v>
          </cell>
        </row>
        <row r="798">
          <cell r="I798">
            <v>180000</v>
          </cell>
        </row>
        <row r="799">
          <cell r="I799">
            <v>45000</v>
          </cell>
        </row>
        <row r="800">
          <cell r="I800">
            <v>15000</v>
          </cell>
        </row>
        <row r="801">
          <cell r="I801">
            <v>57500</v>
          </cell>
        </row>
        <row r="809">
          <cell r="I809">
            <v>100000</v>
          </cell>
        </row>
        <row r="815">
          <cell r="I815">
            <v>405000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ci dio"/>
      <sheetName val="Prihodi"/>
      <sheetName val="Rashodi"/>
      <sheetName val="Racun zaduzivanja"/>
      <sheetName val="Posebni dio"/>
      <sheetName val="List1"/>
    </sheetNames>
    <sheetDataSet>
      <sheetData sheetId="4">
        <row r="18">
          <cell r="J18">
            <v>20000</v>
          </cell>
        </row>
        <row r="19">
          <cell r="J19">
            <v>25000</v>
          </cell>
        </row>
        <row r="20">
          <cell r="J20">
            <v>32000</v>
          </cell>
        </row>
        <row r="21">
          <cell r="J21">
            <v>12000</v>
          </cell>
        </row>
        <row r="22">
          <cell r="J22">
            <v>87000</v>
          </cell>
        </row>
        <row r="23">
          <cell r="J23">
            <v>9000</v>
          </cell>
        </row>
        <row r="24">
          <cell r="J24">
            <v>4000</v>
          </cell>
        </row>
        <row r="25">
          <cell r="J25">
            <v>10000</v>
          </cell>
        </row>
        <row r="26">
          <cell r="J26">
            <v>260000</v>
          </cell>
        </row>
        <row r="27">
          <cell r="J27">
            <v>60000</v>
          </cell>
        </row>
        <row r="28">
          <cell r="J28">
            <v>12000</v>
          </cell>
        </row>
        <row r="29">
          <cell r="J29">
            <v>100000</v>
          </cell>
        </row>
        <row r="30">
          <cell r="J30">
            <v>374000</v>
          </cell>
        </row>
        <row r="31">
          <cell r="J31">
            <v>1000</v>
          </cell>
        </row>
        <row r="41">
          <cell r="J41">
            <v>18750</v>
          </cell>
        </row>
        <row r="42">
          <cell r="J42">
            <v>2625</v>
          </cell>
        </row>
        <row r="43">
          <cell r="J43">
            <v>8250</v>
          </cell>
        </row>
        <row r="44">
          <cell r="J44">
            <v>3375</v>
          </cell>
        </row>
        <row r="45">
          <cell r="J45">
            <v>3000</v>
          </cell>
        </row>
        <row r="46">
          <cell r="J46">
            <v>3000</v>
          </cell>
        </row>
        <row r="47">
          <cell r="J47">
            <v>1875</v>
          </cell>
        </row>
        <row r="48">
          <cell r="J48">
            <v>30000</v>
          </cell>
        </row>
        <row r="49">
          <cell r="J49">
            <v>56000</v>
          </cell>
        </row>
        <row r="50">
          <cell r="J50">
            <v>3000</v>
          </cell>
        </row>
        <row r="51">
          <cell r="J51">
            <v>9000</v>
          </cell>
        </row>
        <row r="52">
          <cell r="J52">
            <v>3750</v>
          </cell>
        </row>
        <row r="53">
          <cell r="J53">
            <v>3000</v>
          </cell>
        </row>
        <row r="54">
          <cell r="J54">
            <v>3750</v>
          </cell>
        </row>
        <row r="55">
          <cell r="J55">
            <v>9000</v>
          </cell>
        </row>
        <row r="63">
          <cell r="J63">
            <v>3000</v>
          </cell>
        </row>
        <row r="64">
          <cell r="J64">
            <v>20000</v>
          </cell>
        </row>
        <row r="65">
          <cell r="J65">
            <v>30000</v>
          </cell>
        </row>
        <row r="66">
          <cell r="J66">
            <v>65000</v>
          </cell>
        </row>
        <row r="67">
          <cell r="J67">
            <v>2000</v>
          </cell>
        </row>
        <row r="81">
          <cell r="J81">
            <v>3000</v>
          </cell>
        </row>
        <row r="82">
          <cell r="J82">
            <v>10000</v>
          </cell>
        </row>
        <row r="83">
          <cell r="J83">
            <v>1000</v>
          </cell>
        </row>
        <row r="84">
          <cell r="J84">
            <v>4500</v>
          </cell>
        </row>
        <row r="85">
          <cell r="J85">
            <v>73500</v>
          </cell>
        </row>
        <row r="86">
          <cell r="J86">
            <v>4000</v>
          </cell>
        </row>
        <row r="87">
          <cell r="J87">
            <v>3000</v>
          </cell>
        </row>
        <row r="88">
          <cell r="J88">
            <v>1000</v>
          </cell>
        </row>
        <row r="89">
          <cell r="J89">
            <v>0</v>
          </cell>
        </row>
        <row r="90">
          <cell r="J90">
            <v>2000</v>
          </cell>
        </row>
        <row r="91">
          <cell r="J91">
            <v>0</v>
          </cell>
        </row>
        <row r="94">
          <cell r="J94">
            <v>35000</v>
          </cell>
        </row>
        <row r="100">
          <cell r="J100">
            <v>0</v>
          </cell>
        </row>
        <row r="101">
          <cell r="J101">
            <v>0</v>
          </cell>
        </row>
        <row r="109">
          <cell r="J109">
            <v>0</v>
          </cell>
        </row>
        <row r="110">
          <cell r="J110">
            <v>9000</v>
          </cell>
        </row>
        <row r="111">
          <cell r="J111">
            <v>8000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2000</v>
          </cell>
        </row>
        <row r="116">
          <cell r="J116">
            <v>4000</v>
          </cell>
        </row>
        <row r="117">
          <cell r="J117">
            <v>2000</v>
          </cell>
        </row>
        <row r="118">
          <cell r="J118">
            <v>0</v>
          </cell>
        </row>
        <row r="119">
          <cell r="J119">
            <v>15000</v>
          </cell>
        </row>
        <row r="120">
          <cell r="J120">
            <v>750</v>
          </cell>
        </row>
        <row r="122">
          <cell r="J122">
            <v>2000</v>
          </cell>
        </row>
        <row r="131">
          <cell r="J131">
            <v>15000</v>
          </cell>
        </row>
        <row r="132">
          <cell r="J132">
            <v>9750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16000</v>
          </cell>
        </row>
        <row r="136">
          <cell r="J136">
            <v>500</v>
          </cell>
        </row>
        <row r="137">
          <cell r="J137">
            <v>0</v>
          </cell>
        </row>
        <row r="145">
          <cell r="J145">
            <v>7000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3000</v>
          </cell>
        </row>
        <row r="149">
          <cell r="J149">
            <v>0</v>
          </cell>
        </row>
        <row r="150">
          <cell r="J150">
            <v>4500</v>
          </cell>
        </row>
        <row r="151">
          <cell r="J151">
            <v>5000</v>
          </cell>
        </row>
        <row r="159">
          <cell r="J159">
            <v>2000</v>
          </cell>
        </row>
        <row r="160">
          <cell r="J160">
            <v>7000</v>
          </cell>
        </row>
        <row r="161">
          <cell r="J161">
            <v>750</v>
          </cell>
        </row>
        <row r="162">
          <cell r="J162">
            <v>0</v>
          </cell>
        </row>
        <row r="163">
          <cell r="J163">
            <v>4000</v>
          </cell>
        </row>
        <row r="164">
          <cell r="J164">
            <v>1000</v>
          </cell>
        </row>
        <row r="165">
          <cell r="J165">
            <v>6000</v>
          </cell>
        </row>
        <row r="173">
          <cell r="J173">
            <v>6000</v>
          </cell>
        </row>
        <row r="174">
          <cell r="J174">
            <v>2000</v>
          </cell>
        </row>
        <row r="175">
          <cell r="J175">
            <v>0</v>
          </cell>
        </row>
        <row r="176">
          <cell r="J176">
            <v>3500</v>
          </cell>
        </row>
        <row r="177">
          <cell r="J177">
            <v>5000</v>
          </cell>
        </row>
        <row r="178">
          <cell r="J178">
            <v>2250</v>
          </cell>
        </row>
        <row r="186">
          <cell r="J186">
            <v>0</v>
          </cell>
        </row>
        <row r="187">
          <cell r="J187">
            <v>20000</v>
          </cell>
        </row>
        <row r="188">
          <cell r="J188">
            <v>5000</v>
          </cell>
        </row>
        <row r="189">
          <cell r="J189">
            <v>0</v>
          </cell>
        </row>
        <row r="190">
          <cell r="J190">
            <v>4000</v>
          </cell>
        </row>
        <row r="191">
          <cell r="J191">
            <v>5250</v>
          </cell>
        </row>
        <row r="199">
          <cell r="J199">
            <v>12000</v>
          </cell>
        </row>
        <row r="200">
          <cell r="J200">
            <v>3000</v>
          </cell>
        </row>
        <row r="201">
          <cell r="J201">
            <v>5250</v>
          </cell>
        </row>
        <row r="202">
          <cell r="J202">
            <v>0</v>
          </cell>
        </row>
        <row r="203">
          <cell r="J203">
            <v>4000</v>
          </cell>
        </row>
        <row r="204">
          <cell r="J204">
            <v>5000</v>
          </cell>
        </row>
        <row r="217">
          <cell r="J217">
            <v>2624000</v>
          </cell>
        </row>
        <row r="218">
          <cell r="J218">
            <v>35000</v>
          </cell>
        </row>
        <row r="219">
          <cell r="J219">
            <v>69700</v>
          </cell>
        </row>
        <row r="220">
          <cell r="J220">
            <v>354300</v>
          </cell>
        </row>
        <row r="221">
          <cell r="J221">
            <v>44600</v>
          </cell>
        </row>
        <row r="225">
          <cell r="J225">
            <v>6000</v>
          </cell>
        </row>
        <row r="226">
          <cell r="J226">
            <v>220000</v>
          </cell>
        </row>
        <row r="227">
          <cell r="J227">
            <v>8000</v>
          </cell>
        </row>
        <row r="228">
          <cell r="J228">
            <v>1000</v>
          </cell>
        </row>
        <row r="229">
          <cell r="J229">
            <v>80000</v>
          </cell>
        </row>
        <row r="230">
          <cell r="J230">
            <v>50000</v>
          </cell>
        </row>
        <row r="231">
          <cell r="J231">
            <v>87000</v>
          </cell>
        </row>
        <row r="232">
          <cell r="J232">
            <v>12000</v>
          </cell>
        </row>
        <row r="233">
          <cell r="J233">
            <v>1000</v>
          </cell>
        </row>
        <row r="234">
          <cell r="J234">
            <v>1000</v>
          </cell>
        </row>
        <row r="235">
          <cell r="J235">
            <v>2000</v>
          </cell>
        </row>
        <row r="236">
          <cell r="J236">
            <v>43000</v>
          </cell>
        </row>
        <row r="237">
          <cell r="J237">
            <v>43000</v>
          </cell>
        </row>
        <row r="238">
          <cell r="J238">
            <v>20000</v>
          </cell>
        </row>
        <row r="239">
          <cell r="J239">
            <v>6000</v>
          </cell>
        </row>
        <row r="240">
          <cell r="J240">
            <v>2500</v>
          </cell>
        </row>
        <row r="241">
          <cell r="J241">
            <v>20000</v>
          </cell>
        </row>
        <row r="242">
          <cell r="J242">
            <v>5000</v>
          </cell>
        </row>
        <row r="243">
          <cell r="J243">
            <v>6000</v>
          </cell>
        </row>
        <row r="244">
          <cell r="J244">
            <v>0</v>
          </cell>
        </row>
        <row r="245">
          <cell r="J245">
            <v>3000</v>
          </cell>
        </row>
        <row r="246">
          <cell r="J246">
            <v>25000</v>
          </cell>
        </row>
        <row r="247">
          <cell r="J247">
            <v>8000</v>
          </cell>
        </row>
        <row r="248">
          <cell r="J248">
            <v>10800</v>
          </cell>
        </row>
        <row r="249">
          <cell r="J249">
            <v>13000</v>
          </cell>
        </row>
        <row r="250">
          <cell r="J250">
            <v>7000</v>
          </cell>
        </row>
        <row r="251">
          <cell r="J251">
            <v>12000</v>
          </cell>
        </row>
        <row r="252">
          <cell r="J252">
            <v>42000</v>
          </cell>
        </row>
        <row r="256">
          <cell r="J256">
            <v>36000</v>
          </cell>
        </row>
        <row r="257">
          <cell r="J257">
            <v>0</v>
          </cell>
        </row>
        <row r="258">
          <cell r="J258">
            <v>36000</v>
          </cell>
        </row>
        <row r="259">
          <cell r="J259">
            <v>0</v>
          </cell>
        </row>
        <row r="266">
          <cell r="J266">
            <v>120000</v>
          </cell>
        </row>
        <row r="267">
          <cell r="J267">
            <v>40000</v>
          </cell>
        </row>
        <row r="271">
          <cell r="J271">
            <v>2000</v>
          </cell>
        </row>
        <row r="272">
          <cell r="J272">
            <v>7800</v>
          </cell>
        </row>
        <row r="273">
          <cell r="J273">
            <v>5000</v>
          </cell>
        </row>
        <row r="281">
          <cell r="J281">
            <v>65000</v>
          </cell>
        </row>
        <row r="282">
          <cell r="J282">
            <v>190000</v>
          </cell>
        </row>
        <row r="283">
          <cell r="J283">
            <v>1000</v>
          </cell>
        </row>
        <row r="284">
          <cell r="J284">
            <v>2000</v>
          </cell>
        </row>
        <row r="285">
          <cell r="J285">
            <v>0</v>
          </cell>
        </row>
        <row r="286">
          <cell r="J286">
            <v>15000</v>
          </cell>
        </row>
        <row r="296">
          <cell r="J296">
            <v>10000</v>
          </cell>
        </row>
        <row r="297">
          <cell r="J297">
            <v>14000</v>
          </cell>
        </row>
        <row r="298">
          <cell r="J298">
            <v>5000</v>
          </cell>
        </row>
        <row r="299">
          <cell r="J299">
            <v>5000</v>
          </cell>
        </row>
        <row r="300">
          <cell r="J300">
            <v>10750</v>
          </cell>
        </row>
        <row r="301">
          <cell r="J301">
            <v>4000</v>
          </cell>
        </row>
        <row r="302">
          <cell r="J302">
            <v>8500</v>
          </cell>
        </row>
        <row r="309">
          <cell r="J309">
            <v>40000</v>
          </cell>
        </row>
        <row r="310">
          <cell r="J310">
            <v>45000</v>
          </cell>
        </row>
        <row r="311">
          <cell r="J311">
            <v>20000</v>
          </cell>
        </row>
        <row r="312">
          <cell r="J312">
            <v>10000</v>
          </cell>
        </row>
        <row r="313">
          <cell r="J313">
            <v>20000</v>
          </cell>
        </row>
        <row r="314">
          <cell r="J314">
            <v>7000</v>
          </cell>
        </row>
        <row r="315">
          <cell r="J315">
            <v>15500</v>
          </cell>
        </row>
        <row r="316">
          <cell r="J316">
            <v>30000</v>
          </cell>
        </row>
        <row r="317">
          <cell r="J317">
            <v>0</v>
          </cell>
        </row>
        <row r="318">
          <cell r="J318">
            <v>20000</v>
          </cell>
        </row>
        <row r="319">
          <cell r="J319">
            <v>100000</v>
          </cell>
        </row>
        <row r="320">
          <cell r="J320">
            <v>45300</v>
          </cell>
        </row>
        <row r="321">
          <cell r="J321">
            <v>22000</v>
          </cell>
        </row>
        <row r="322">
          <cell r="J322">
            <v>2000</v>
          </cell>
        </row>
        <row r="332">
          <cell r="J332">
            <v>6100</v>
          </cell>
        </row>
        <row r="336">
          <cell r="J336">
            <v>180000</v>
          </cell>
        </row>
        <row r="337">
          <cell r="J337">
            <v>170000</v>
          </cell>
        </row>
        <row r="338">
          <cell r="J338">
            <v>11000</v>
          </cell>
        </row>
        <row r="339">
          <cell r="J339">
            <v>4000</v>
          </cell>
        </row>
        <row r="340">
          <cell r="J340">
            <v>11000</v>
          </cell>
        </row>
        <row r="355">
          <cell r="J355">
            <v>717800</v>
          </cell>
        </row>
        <row r="356">
          <cell r="J356">
            <v>49000</v>
          </cell>
        </row>
        <row r="357">
          <cell r="J357">
            <v>12500</v>
          </cell>
        </row>
        <row r="358">
          <cell r="J358">
            <v>241000</v>
          </cell>
        </row>
        <row r="359">
          <cell r="J359">
            <v>469000</v>
          </cell>
        </row>
        <row r="360">
          <cell r="J360">
            <v>27000</v>
          </cell>
        </row>
        <row r="361">
          <cell r="J361">
            <v>0</v>
          </cell>
        </row>
        <row r="362">
          <cell r="J362">
            <v>1150000</v>
          </cell>
        </row>
        <row r="363">
          <cell r="J363">
            <v>252000</v>
          </cell>
        </row>
        <row r="364">
          <cell r="J364">
            <v>15000</v>
          </cell>
        </row>
        <row r="365">
          <cell r="J365">
            <v>4500</v>
          </cell>
        </row>
        <row r="366">
          <cell r="J366">
            <v>100000</v>
          </cell>
        </row>
        <row r="372">
          <cell r="J372">
            <v>60000</v>
          </cell>
        </row>
        <row r="373">
          <cell r="J373">
            <v>10000</v>
          </cell>
        </row>
        <row r="381">
          <cell r="J381">
            <v>1552000</v>
          </cell>
        </row>
        <row r="382">
          <cell r="J382">
            <v>13200</v>
          </cell>
        </row>
        <row r="383">
          <cell r="J383">
            <v>209500</v>
          </cell>
        </row>
        <row r="384">
          <cell r="J384">
            <v>26500</v>
          </cell>
        </row>
        <row r="387">
          <cell r="J387">
            <v>30000</v>
          </cell>
        </row>
        <row r="388">
          <cell r="J388">
            <v>28000</v>
          </cell>
        </row>
        <row r="389">
          <cell r="J389">
            <v>25000</v>
          </cell>
        </row>
        <row r="397">
          <cell r="J397">
            <v>6000</v>
          </cell>
        </row>
        <row r="398">
          <cell r="J398">
            <v>1500</v>
          </cell>
        </row>
        <row r="399">
          <cell r="J399">
            <v>79150</v>
          </cell>
        </row>
        <row r="400">
          <cell r="J400">
            <v>6500</v>
          </cell>
        </row>
        <row r="401">
          <cell r="J401">
            <v>3000</v>
          </cell>
        </row>
        <row r="402">
          <cell r="J402">
            <v>180000</v>
          </cell>
        </row>
        <row r="403">
          <cell r="J403">
            <v>34100</v>
          </cell>
        </row>
        <row r="404">
          <cell r="J404">
            <v>240000</v>
          </cell>
        </row>
        <row r="405">
          <cell r="J405">
            <v>6000</v>
          </cell>
        </row>
        <row r="406">
          <cell r="J406">
            <v>20000</v>
          </cell>
        </row>
        <row r="407">
          <cell r="J407">
            <v>2000</v>
          </cell>
        </row>
        <row r="411">
          <cell r="J411">
            <v>15000</v>
          </cell>
        </row>
        <row r="417">
          <cell r="J417">
            <v>11000</v>
          </cell>
        </row>
        <row r="427">
          <cell r="J427">
            <v>133200</v>
          </cell>
        </row>
        <row r="431">
          <cell r="J431">
            <v>87000</v>
          </cell>
        </row>
        <row r="432">
          <cell r="J432">
            <v>190000</v>
          </cell>
        </row>
        <row r="433">
          <cell r="J433">
            <v>130000</v>
          </cell>
        </row>
        <row r="434">
          <cell r="J434">
            <v>40000</v>
          </cell>
        </row>
        <row r="435">
          <cell r="J435">
            <v>40400</v>
          </cell>
        </row>
        <row r="436">
          <cell r="J436">
            <v>6050</v>
          </cell>
        </row>
        <row r="437">
          <cell r="J437">
            <v>85000</v>
          </cell>
        </row>
        <row r="438">
          <cell r="J438">
            <v>120800</v>
          </cell>
        </row>
        <row r="445">
          <cell r="J445">
            <v>120500</v>
          </cell>
        </row>
        <row r="450">
          <cell r="J450">
            <v>104300</v>
          </cell>
        </row>
        <row r="461">
          <cell r="J461">
            <v>150000</v>
          </cell>
        </row>
        <row r="462">
          <cell r="J462">
            <v>25000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20000</v>
          </cell>
        </row>
        <row r="466">
          <cell r="J466">
            <v>0</v>
          </cell>
        </row>
        <row r="467">
          <cell r="J467">
            <v>360000</v>
          </cell>
        </row>
        <row r="468">
          <cell r="J468">
            <v>60000</v>
          </cell>
        </row>
        <row r="469">
          <cell r="J469">
            <v>13000</v>
          </cell>
        </row>
        <row r="470">
          <cell r="J470">
            <v>15000</v>
          </cell>
        </row>
        <row r="471">
          <cell r="J471">
            <v>30000</v>
          </cell>
        </row>
        <row r="472">
          <cell r="J472">
            <v>15000</v>
          </cell>
        </row>
        <row r="473">
          <cell r="J473">
            <v>0</v>
          </cell>
        </row>
        <row r="476">
          <cell r="J476">
            <v>15000</v>
          </cell>
        </row>
        <row r="477">
          <cell r="J477">
            <v>11000</v>
          </cell>
        </row>
        <row r="478">
          <cell r="J478">
            <v>56000</v>
          </cell>
        </row>
        <row r="486">
          <cell r="J486">
            <v>35000</v>
          </cell>
        </row>
        <row r="487">
          <cell r="J487">
            <v>10000</v>
          </cell>
        </row>
        <row r="488">
          <cell r="J488">
            <v>5000</v>
          </cell>
        </row>
        <row r="492">
          <cell r="J492">
            <v>140200</v>
          </cell>
        </row>
        <row r="493">
          <cell r="J493">
            <v>257000</v>
          </cell>
        </row>
        <row r="494">
          <cell r="J494">
            <v>23000</v>
          </cell>
        </row>
        <row r="495">
          <cell r="J495">
            <v>25000</v>
          </cell>
        </row>
        <row r="496">
          <cell r="J496">
            <v>0</v>
          </cell>
        </row>
        <row r="497">
          <cell r="J497">
            <v>0</v>
          </cell>
        </row>
        <row r="506">
          <cell r="J506">
            <v>57500</v>
          </cell>
        </row>
        <row r="517">
          <cell r="J517">
            <v>454300</v>
          </cell>
        </row>
        <row r="518">
          <cell r="J518">
            <v>12500</v>
          </cell>
        </row>
        <row r="519">
          <cell r="J519">
            <v>0</v>
          </cell>
        </row>
        <row r="520">
          <cell r="J520">
            <v>61300</v>
          </cell>
        </row>
        <row r="521">
          <cell r="J521">
            <v>7700</v>
          </cell>
        </row>
        <row r="525">
          <cell r="J525">
            <v>55000</v>
          </cell>
        </row>
        <row r="526">
          <cell r="J526">
            <v>9000</v>
          </cell>
        </row>
        <row r="527">
          <cell r="J527">
            <v>12000</v>
          </cell>
        </row>
        <row r="528">
          <cell r="J528">
            <v>1000</v>
          </cell>
        </row>
        <row r="529">
          <cell r="J529">
            <v>11000</v>
          </cell>
        </row>
        <row r="530">
          <cell r="J530">
            <v>4000</v>
          </cell>
        </row>
        <row r="531">
          <cell r="J531">
            <v>24000</v>
          </cell>
        </row>
        <row r="532">
          <cell r="J532">
            <v>11000</v>
          </cell>
        </row>
        <row r="533">
          <cell r="J533">
            <v>4000</v>
          </cell>
        </row>
        <row r="537">
          <cell r="J537">
            <v>3700</v>
          </cell>
        </row>
        <row r="538">
          <cell r="J538">
            <v>350</v>
          </cell>
        </row>
        <row r="544">
          <cell r="J544">
            <v>0</v>
          </cell>
        </row>
        <row r="545">
          <cell r="J545">
            <v>0</v>
          </cell>
        </row>
        <row r="553">
          <cell r="J553">
            <v>38000</v>
          </cell>
        </row>
        <row r="554">
          <cell r="J554">
            <v>37000</v>
          </cell>
        </row>
        <row r="555">
          <cell r="J555">
            <v>20000</v>
          </cell>
        </row>
        <row r="563">
          <cell r="J563">
            <v>117500</v>
          </cell>
        </row>
        <row r="564">
          <cell r="J564">
            <v>6000</v>
          </cell>
        </row>
        <row r="565">
          <cell r="J565">
            <v>15900</v>
          </cell>
        </row>
        <row r="566">
          <cell r="J566">
            <v>2000</v>
          </cell>
        </row>
        <row r="570">
          <cell r="J570">
            <v>17000</v>
          </cell>
        </row>
        <row r="571">
          <cell r="J571">
            <v>6000</v>
          </cell>
        </row>
        <row r="572">
          <cell r="J572">
            <v>63000</v>
          </cell>
        </row>
        <row r="573">
          <cell r="J573">
            <v>13000</v>
          </cell>
        </row>
        <row r="574">
          <cell r="J574">
            <v>3000</v>
          </cell>
        </row>
        <row r="575">
          <cell r="J575">
            <v>24000</v>
          </cell>
        </row>
        <row r="581">
          <cell r="J581">
            <v>0</v>
          </cell>
        </row>
        <row r="582">
          <cell r="J582">
            <v>15000</v>
          </cell>
        </row>
        <row r="586">
          <cell r="J586">
            <v>0</v>
          </cell>
        </row>
        <row r="594">
          <cell r="J594">
            <v>18000</v>
          </cell>
        </row>
        <row r="595">
          <cell r="J595">
            <v>85000</v>
          </cell>
        </row>
        <row r="596">
          <cell r="J596">
            <v>50000</v>
          </cell>
        </row>
        <row r="597">
          <cell r="J597">
            <v>500</v>
          </cell>
        </row>
        <row r="598">
          <cell r="J598">
            <v>18000</v>
          </cell>
        </row>
        <row r="599">
          <cell r="J599">
            <v>0</v>
          </cell>
        </row>
        <row r="600">
          <cell r="J600">
            <v>11000</v>
          </cell>
        </row>
        <row r="601">
          <cell r="J601">
            <v>2800</v>
          </cell>
        </row>
        <row r="602">
          <cell r="J602">
            <v>27800</v>
          </cell>
        </row>
        <row r="603">
          <cell r="J603">
            <v>1000</v>
          </cell>
        </row>
        <row r="611">
          <cell r="J611">
            <v>100000</v>
          </cell>
        </row>
        <row r="612">
          <cell r="J612">
            <v>2000</v>
          </cell>
        </row>
        <row r="613">
          <cell r="J613">
            <v>6250</v>
          </cell>
        </row>
        <row r="617">
          <cell r="J617">
            <v>150000</v>
          </cell>
        </row>
        <row r="618">
          <cell r="J618">
            <v>30000</v>
          </cell>
        </row>
        <row r="619">
          <cell r="J619">
            <v>51750</v>
          </cell>
        </row>
        <row r="629">
          <cell r="J629">
            <v>30000</v>
          </cell>
        </row>
        <row r="630">
          <cell r="J630">
            <v>10000</v>
          </cell>
        </row>
        <row r="640">
          <cell r="J640">
            <v>108000</v>
          </cell>
        </row>
        <row r="646">
          <cell r="J646">
            <v>600000</v>
          </cell>
        </row>
        <row r="657">
          <cell r="J657">
            <v>100000</v>
          </cell>
        </row>
        <row r="658">
          <cell r="J658">
            <v>50000</v>
          </cell>
        </row>
        <row r="662">
          <cell r="J662">
            <v>580000</v>
          </cell>
        </row>
        <row r="663">
          <cell r="J663">
            <v>121750</v>
          </cell>
        </row>
        <row r="664">
          <cell r="J664">
            <v>96500</v>
          </cell>
        </row>
        <row r="674">
          <cell r="J674">
            <v>30000</v>
          </cell>
        </row>
        <row r="685">
          <cell r="J685">
            <v>1323000</v>
          </cell>
        </row>
        <row r="686">
          <cell r="J686">
            <v>178500</v>
          </cell>
        </row>
        <row r="687">
          <cell r="J687">
            <v>22500</v>
          </cell>
        </row>
        <row r="691">
          <cell r="J691">
            <v>132000</v>
          </cell>
        </row>
        <row r="697">
          <cell r="J697">
            <v>45000</v>
          </cell>
        </row>
        <row r="705">
          <cell r="J705">
            <v>145000</v>
          </cell>
        </row>
        <row r="713">
          <cell r="J713">
            <v>176000</v>
          </cell>
        </row>
        <row r="714">
          <cell r="J714">
            <v>130000</v>
          </cell>
        </row>
        <row r="718">
          <cell r="J718">
            <v>30000</v>
          </cell>
        </row>
        <row r="729">
          <cell r="J729">
            <v>225000</v>
          </cell>
        </row>
        <row r="730">
          <cell r="J730">
            <v>55000</v>
          </cell>
        </row>
        <row r="731">
          <cell r="J731">
            <v>110000</v>
          </cell>
        </row>
        <row r="732">
          <cell r="J732">
            <v>0</v>
          </cell>
        </row>
        <row r="733">
          <cell r="J733">
            <v>535000</v>
          </cell>
        </row>
        <row r="737">
          <cell r="J737">
            <v>0</v>
          </cell>
        </row>
        <row r="738">
          <cell r="J738">
            <v>30000</v>
          </cell>
        </row>
        <row r="739">
          <cell r="J739">
            <v>561500</v>
          </cell>
        </row>
        <row r="740">
          <cell r="J740">
            <v>75000</v>
          </cell>
        </row>
        <row r="748">
          <cell r="J748">
            <v>4875</v>
          </cell>
        </row>
        <row r="749">
          <cell r="J749">
            <v>2625</v>
          </cell>
        </row>
        <row r="750">
          <cell r="J750">
            <v>6000</v>
          </cell>
        </row>
        <row r="751">
          <cell r="J751">
            <v>4500</v>
          </cell>
        </row>
        <row r="752">
          <cell r="J752">
            <v>3750</v>
          </cell>
        </row>
        <row r="753">
          <cell r="J753">
            <v>6375</v>
          </cell>
        </row>
        <row r="761">
          <cell r="J761">
            <v>22000</v>
          </cell>
        </row>
        <row r="772">
          <cell r="J772">
            <v>0</v>
          </cell>
        </row>
        <row r="773">
          <cell r="J773">
            <v>9500</v>
          </cell>
        </row>
        <row r="774">
          <cell r="J774">
            <v>23150</v>
          </cell>
        </row>
        <row r="778">
          <cell r="J778">
            <v>75000</v>
          </cell>
        </row>
        <row r="779">
          <cell r="J779">
            <v>180000</v>
          </cell>
        </row>
        <row r="780">
          <cell r="J780">
            <v>45000</v>
          </cell>
        </row>
        <row r="781">
          <cell r="J781">
            <v>15000</v>
          </cell>
        </row>
        <row r="782">
          <cell r="J782">
            <v>48500</v>
          </cell>
        </row>
        <row r="783">
          <cell r="J783">
            <v>3000</v>
          </cell>
        </row>
        <row r="791">
          <cell r="J791">
            <v>10000</v>
          </cell>
        </row>
        <row r="795">
          <cell r="J795">
            <v>70000</v>
          </cell>
        </row>
        <row r="803">
          <cell r="J803">
            <v>80000</v>
          </cell>
        </row>
        <row r="809">
          <cell r="J809">
            <v>410000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1.1484375" style="0" customWidth="1"/>
    <col min="2" max="2" width="46.7109375" style="10" customWidth="1"/>
    <col min="3" max="5" width="18.7109375" style="0" customWidth="1"/>
  </cols>
  <sheetData>
    <row r="1" spans="2:5" ht="72.75" customHeight="1">
      <c r="B1" s="295" t="s">
        <v>622</v>
      </c>
      <c r="C1" s="295"/>
      <c r="D1" s="295"/>
      <c r="E1" s="295"/>
    </row>
    <row r="2" spans="2:6" ht="40.5" customHeight="1">
      <c r="B2" s="293" t="s">
        <v>618</v>
      </c>
      <c r="C2" s="294"/>
      <c r="D2" s="294"/>
      <c r="E2" s="294"/>
      <c r="F2" s="227"/>
    </row>
    <row r="3" spans="2:3" ht="13.5" customHeight="1">
      <c r="B3" s="60"/>
      <c r="C3" s="181"/>
    </row>
    <row r="4" spans="2:5" ht="15" customHeight="1">
      <c r="B4" s="182" t="s">
        <v>521</v>
      </c>
      <c r="C4" s="61"/>
      <c r="D4" s="61"/>
      <c r="E4" s="61"/>
    </row>
    <row r="5" ht="15" customHeight="1">
      <c r="B5" s="58" t="s">
        <v>375</v>
      </c>
    </row>
    <row r="6" spans="2:5" ht="12.75" customHeight="1" thickBot="1">
      <c r="B6" s="55"/>
      <c r="C6" s="44"/>
      <c r="D6" s="44"/>
      <c r="E6" s="44" t="s">
        <v>65</v>
      </c>
    </row>
    <row r="7" spans="2:6" ht="30" customHeight="1" thickTop="1">
      <c r="B7" s="45"/>
      <c r="C7" s="228" t="s">
        <v>522</v>
      </c>
      <c r="D7" s="228" t="s">
        <v>585</v>
      </c>
      <c r="E7" s="229" t="s">
        <v>586</v>
      </c>
      <c r="F7" s="212"/>
    </row>
    <row r="8" spans="2:6" ht="27" customHeight="1">
      <c r="B8" s="17" t="s">
        <v>117</v>
      </c>
      <c r="C8" s="86">
        <f>(Prihodi!F11)</f>
        <v>22450000</v>
      </c>
      <c r="D8" s="86">
        <f>E8-C8</f>
        <v>4306700</v>
      </c>
      <c r="E8" s="268">
        <f>Prihodi!H11</f>
        <v>26756700</v>
      </c>
      <c r="F8" s="212"/>
    </row>
    <row r="9" spans="2:6" ht="27" customHeight="1">
      <c r="B9" s="17" t="s">
        <v>118</v>
      </c>
      <c r="C9" s="86">
        <f>(Rashodi!F6)</f>
        <v>21850000</v>
      </c>
      <c r="D9" s="86">
        <f>E9-C9</f>
        <v>473300</v>
      </c>
      <c r="E9" s="268">
        <f>Rashodi!H6</f>
        <v>22323300</v>
      </c>
      <c r="F9" s="212"/>
    </row>
    <row r="10" spans="2:6" ht="20.25" customHeight="1" thickBot="1">
      <c r="B10" s="69" t="s">
        <v>116</v>
      </c>
      <c r="C10" s="87">
        <f>(C8-C9)</f>
        <v>600000</v>
      </c>
      <c r="D10" s="87">
        <f>E10-C10</f>
        <v>3833400</v>
      </c>
      <c r="E10" s="288">
        <f>E8-E9</f>
        <v>4433400</v>
      </c>
      <c r="F10" s="212"/>
    </row>
    <row r="11" spans="4:5" ht="13.5" customHeight="1" thickTop="1">
      <c r="D11" s="73"/>
      <c r="E11" s="70"/>
    </row>
    <row r="12" spans="2:5" ht="0.75" customHeight="1">
      <c r="B12" s="183"/>
      <c r="C12" s="73"/>
      <c r="D12" s="73"/>
      <c r="E12" s="73"/>
    </row>
    <row r="13" spans="2:5" ht="15" customHeight="1">
      <c r="B13" s="58" t="s">
        <v>119</v>
      </c>
      <c r="D13" s="73"/>
      <c r="E13" s="73"/>
    </row>
    <row r="14" spans="2:5" ht="12.75" customHeight="1" thickBot="1">
      <c r="B14" s="55"/>
      <c r="C14" s="44"/>
      <c r="D14" s="44"/>
      <c r="E14" s="44" t="s">
        <v>65</v>
      </c>
    </row>
    <row r="15" spans="2:6" ht="27.75" customHeight="1" thickTop="1">
      <c r="B15" s="45"/>
      <c r="C15" s="228" t="s">
        <v>522</v>
      </c>
      <c r="D15" s="228" t="s">
        <v>585</v>
      </c>
      <c r="E15" s="229" t="s">
        <v>586</v>
      </c>
      <c r="F15" s="73"/>
    </row>
    <row r="16" spans="2:6" ht="15.75" customHeight="1">
      <c r="B16" s="15" t="s">
        <v>114</v>
      </c>
      <c r="C16" s="86">
        <v>0</v>
      </c>
      <c r="D16" s="86">
        <v>0</v>
      </c>
      <c r="E16" s="268">
        <v>0</v>
      </c>
      <c r="F16" s="73"/>
    </row>
    <row r="17" spans="2:6" ht="16.5" customHeight="1" thickBot="1">
      <c r="B17" s="16" t="s">
        <v>115</v>
      </c>
      <c r="C17" s="88">
        <f>('Racun zaduzivanja'!F5)</f>
        <v>0</v>
      </c>
      <c r="D17" s="88">
        <f>E17-C17</f>
        <v>3833400</v>
      </c>
      <c r="E17" s="288">
        <f>'Racun zaduzivanja'!H5</f>
        <v>3833400</v>
      </c>
      <c r="F17" s="73"/>
    </row>
    <row r="18" spans="3:5" ht="12.75" customHeight="1" thickTop="1">
      <c r="C18" s="73"/>
      <c r="D18" s="73"/>
      <c r="E18" s="70"/>
    </row>
    <row r="19" ht="15" customHeight="1">
      <c r="B19" s="58" t="s">
        <v>120</v>
      </c>
    </row>
    <row r="20" spans="2:5" ht="12.75" customHeight="1" thickBot="1">
      <c r="B20" s="55"/>
      <c r="C20" s="44"/>
      <c r="D20" s="44"/>
      <c r="E20" s="44" t="s">
        <v>65</v>
      </c>
    </row>
    <row r="21" spans="2:6" ht="31.5" customHeight="1" thickTop="1">
      <c r="B21" s="45"/>
      <c r="C21" s="228" t="s">
        <v>522</v>
      </c>
      <c r="D21" s="228" t="s">
        <v>585</v>
      </c>
      <c r="E21" s="229" t="s">
        <v>586</v>
      </c>
      <c r="F21" s="212"/>
    </row>
    <row r="22" spans="2:6" ht="21" customHeight="1">
      <c r="B22" s="15" t="s">
        <v>121</v>
      </c>
      <c r="C22" s="86">
        <v>0</v>
      </c>
      <c r="D22" s="86">
        <f>E22-C22</f>
        <v>0</v>
      </c>
      <c r="E22" s="268">
        <v>0</v>
      </c>
      <c r="F22" s="212"/>
    </row>
    <row r="23" spans="2:6" ht="34.5" customHeight="1">
      <c r="B23" s="15" t="s">
        <v>122</v>
      </c>
      <c r="C23" s="86">
        <v>600000</v>
      </c>
      <c r="D23" s="86">
        <f>E23-C23</f>
        <v>0</v>
      </c>
      <c r="E23" s="268">
        <f>'Racun zaduzivanja'!H24</f>
        <v>600000</v>
      </c>
      <c r="F23" s="212"/>
    </row>
    <row r="24" spans="2:6" ht="16.5" customHeight="1" thickBot="1">
      <c r="B24" s="16" t="s">
        <v>103</v>
      </c>
      <c r="C24" s="87">
        <f>(C22-C23)</f>
        <v>-600000</v>
      </c>
      <c r="D24" s="87">
        <f>E24-C24</f>
        <v>0</v>
      </c>
      <c r="E24" s="289">
        <f>E22-E23</f>
        <v>-600000</v>
      </c>
      <c r="F24" s="212"/>
    </row>
    <row r="25" spans="2:5" ht="12.75" customHeight="1" thickTop="1">
      <c r="B25" s="55"/>
      <c r="C25" s="73"/>
      <c r="D25" s="70"/>
      <c r="E25" s="73"/>
    </row>
    <row r="26" spans="2:5" ht="12.75" customHeight="1" thickBot="1">
      <c r="B26" s="55"/>
      <c r="C26" s="44"/>
      <c r="D26" s="44"/>
      <c r="E26" s="44" t="s">
        <v>65</v>
      </c>
    </row>
    <row r="27" spans="2:5" ht="32.25" customHeight="1" thickTop="1">
      <c r="B27" s="45"/>
      <c r="C27" s="228" t="s">
        <v>522</v>
      </c>
      <c r="D27" s="228" t="s">
        <v>585</v>
      </c>
      <c r="E27" s="229" t="s">
        <v>586</v>
      </c>
    </row>
    <row r="28" spans="2:6" ht="49.5" customHeight="1" thickBot="1">
      <c r="B28" s="16" t="s">
        <v>123</v>
      </c>
      <c r="C28" s="88">
        <f>(C10-C17)+C24</f>
        <v>0</v>
      </c>
      <c r="D28" s="88">
        <f>E28-C28</f>
        <v>0</v>
      </c>
      <c r="E28" s="289">
        <f>(E10-E17)+E24</f>
        <v>0</v>
      </c>
      <c r="F28" s="212"/>
    </row>
    <row r="29" ht="13.5" thickTop="1"/>
  </sheetData>
  <sheetProtection/>
  <mergeCells count="2">
    <mergeCell ref="B2:E2"/>
    <mergeCell ref="B1:E1"/>
  </mergeCells>
  <printOptions/>
  <pageMargins left="0.79" right="0.32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2"/>
  <sheetViews>
    <sheetView zoomScaleSheetLayoutView="100" zoomScalePageLayoutView="0" workbookViewId="0" topLeftCell="B1">
      <selection activeCell="K20" sqref="K2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4" width="5.00390625" style="0" customWidth="1"/>
    <col min="5" max="5" width="44.57421875" style="0" customWidth="1"/>
    <col min="6" max="6" width="13.7109375" style="0" customWidth="1"/>
    <col min="7" max="8" width="13.57421875" style="0" customWidth="1"/>
  </cols>
  <sheetData>
    <row r="2" spans="2:8" ht="18" customHeight="1">
      <c r="B2" s="299" t="s">
        <v>613</v>
      </c>
      <c r="C2" s="299"/>
      <c r="D2" s="299"/>
      <c r="E2" s="299"/>
      <c r="F2" s="299"/>
      <c r="G2" s="299"/>
      <c r="H2" s="299"/>
    </row>
    <row r="3" spans="2:8" ht="18" customHeight="1">
      <c r="B3" s="300" t="s">
        <v>614</v>
      </c>
      <c r="C3" s="300"/>
      <c r="D3" s="300"/>
      <c r="E3" s="300"/>
      <c r="F3" s="300"/>
      <c r="G3" s="300"/>
      <c r="H3" s="300"/>
    </row>
    <row r="4" spans="2:8" ht="57.75" customHeight="1">
      <c r="B4" s="300" t="s">
        <v>615</v>
      </c>
      <c r="C4" s="300"/>
      <c r="D4" s="300"/>
      <c r="E4" s="300"/>
      <c r="F4" s="300"/>
      <c r="G4" s="300"/>
      <c r="H4" s="300"/>
    </row>
    <row r="5" spans="2:5" ht="25.5" customHeight="1">
      <c r="B5" s="297" t="s">
        <v>53</v>
      </c>
      <c r="C5" s="297"/>
      <c r="D5" s="297"/>
      <c r="E5" s="297"/>
    </row>
    <row r="6" spans="2:5" ht="5.25" customHeight="1">
      <c r="B6" s="59"/>
      <c r="C6" s="59"/>
      <c r="D6" s="59"/>
      <c r="E6" s="59"/>
    </row>
    <row r="7" spans="2:5" ht="16.5" customHeight="1">
      <c r="B7" s="298" t="s">
        <v>66</v>
      </c>
      <c r="C7" s="298"/>
      <c r="D7" s="298"/>
      <c r="E7" s="298"/>
    </row>
    <row r="8" spans="2:8" ht="12.75" customHeight="1" thickBot="1">
      <c r="B8" s="296"/>
      <c r="C8" s="296"/>
      <c r="D8" s="296"/>
      <c r="E8" s="296"/>
      <c r="F8" s="44"/>
      <c r="G8" s="44"/>
      <c r="H8" s="44" t="s">
        <v>65</v>
      </c>
    </row>
    <row r="9" spans="2:8" ht="39.75" customHeight="1" thickTop="1">
      <c r="B9" s="80" t="s">
        <v>105</v>
      </c>
      <c r="C9" s="81" t="s">
        <v>106</v>
      </c>
      <c r="D9" s="81" t="s">
        <v>376</v>
      </c>
      <c r="E9" s="81" t="s">
        <v>92</v>
      </c>
      <c r="F9" s="228" t="s">
        <v>522</v>
      </c>
      <c r="G9" s="228" t="s">
        <v>587</v>
      </c>
      <c r="H9" s="229" t="s">
        <v>586</v>
      </c>
    </row>
    <row r="10" spans="2:8" ht="12" customHeight="1">
      <c r="B10" s="46">
        <v>1</v>
      </c>
      <c r="C10" s="47">
        <v>2</v>
      </c>
      <c r="D10" s="47">
        <v>3</v>
      </c>
      <c r="E10" s="47">
        <v>4</v>
      </c>
      <c r="F10" s="90">
        <v>5</v>
      </c>
      <c r="G10" s="90">
        <v>6</v>
      </c>
      <c r="H10" s="84">
        <v>7</v>
      </c>
    </row>
    <row r="11" spans="2:8" ht="37.5" customHeight="1">
      <c r="B11" s="5"/>
      <c r="C11" s="6"/>
      <c r="D11" s="6"/>
      <c r="E11" s="48" t="s">
        <v>110</v>
      </c>
      <c r="F11" s="91">
        <f>SUM(F13,F42)</f>
        <v>22450000</v>
      </c>
      <c r="G11" s="91">
        <f>SUM(G13,G42)</f>
        <v>4306700</v>
      </c>
      <c r="H11" s="264">
        <f>SUM(H13,H42)</f>
        <v>26756700</v>
      </c>
    </row>
    <row r="12" spans="2:8" ht="4.5" customHeight="1">
      <c r="B12" s="1"/>
      <c r="C12" s="2"/>
      <c r="D12" s="2"/>
      <c r="E12" s="24"/>
      <c r="F12" s="100"/>
      <c r="G12" s="100"/>
      <c r="H12" s="266"/>
    </row>
    <row r="13" spans="2:8" ht="30" customHeight="1">
      <c r="B13" s="5"/>
      <c r="C13" s="6"/>
      <c r="D13" s="6"/>
      <c r="E13" s="49" t="s">
        <v>95</v>
      </c>
      <c r="F13" s="91">
        <f>SUM(F15,F20,F25,F29,F34,F38)</f>
        <v>20225000</v>
      </c>
      <c r="G13" s="91">
        <f>SUM(G15,G20,G25,G29,G34,G38)</f>
        <v>1626700</v>
      </c>
      <c r="H13" s="264">
        <f>SUM(H15,H20,H25,H29,H34,H38)</f>
        <v>21851700</v>
      </c>
    </row>
    <row r="14" spans="2:8" ht="3" customHeight="1">
      <c r="B14" s="1"/>
      <c r="C14" s="2"/>
      <c r="D14" s="2"/>
      <c r="E14" s="24"/>
      <c r="F14" s="100"/>
      <c r="G14" s="100"/>
      <c r="H14" s="266"/>
    </row>
    <row r="15" spans="2:8" ht="27" customHeight="1">
      <c r="B15" s="11">
        <v>61</v>
      </c>
      <c r="C15" s="12"/>
      <c r="D15" s="12"/>
      <c r="E15" s="222" t="s">
        <v>54</v>
      </c>
      <c r="F15" s="219">
        <f>SUM(F16:F18)</f>
        <v>12395000</v>
      </c>
      <c r="G15" s="219">
        <f>SUM(G16:G18)</f>
        <v>370000</v>
      </c>
      <c r="H15" s="265">
        <f>SUM(H16:H18)</f>
        <v>12765000</v>
      </c>
    </row>
    <row r="16" spans="2:8" ht="18" customHeight="1">
      <c r="B16" s="7"/>
      <c r="C16" s="18">
        <v>611</v>
      </c>
      <c r="D16" s="18">
        <v>1</v>
      </c>
      <c r="E16" s="50" t="s">
        <v>55</v>
      </c>
      <c r="F16" s="92">
        <f>('[2]Prihodi'!$H$12)</f>
        <v>11000000</v>
      </c>
      <c r="G16" s="92">
        <f>H16-F16</f>
        <v>200000</v>
      </c>
      <c r="H16" s="267">
        <v>11200000</v>
      </c>
    </row>
    <row r="17" spans="2:8" ht="18" customHeight="1">
      <c r="B17" s="7"/>
      <c r="C17" s="18">
        <v>613</v>
      </c>
      <c r="D17" s="18">
        <v>1</v>
      </c>
      <c r="E17" s="50" t="s">
        <v>56</v>
      </c>
      <c r="F17" s="92">
        <f>('[2]Prihodi'!$H$13)</f>
        <v>1035000</v>
      </c>
      <c r="G17" s="92">
        <f>H17-F17</f>
        <v>100000</v>
      </c>
      <c r="H17" s="267">
        <v>1135000</v>
      </c>
    </row>
    <row r="18" spans="2:8" ht="18" customHeight="1">
      <c r="B18" s="7"/>
      <c r="C18" s="18">
        <v>614</v>
      </c>
      <c r="D18" s="18">
        <v>1</v>
      </c>
      <c r="E18" s="50" t="s">
        <v>57</v>
      </c>
      <c r="F18" s="92">
        <f>('[2]Prihodi'!$H$17)</f>
        <v>360000</v>
      </c>
      <c r="G18" s="92">
        <f>H18-F18</f>
        <v>70000</v>
      </c>
      <c r="H18" s="267">
        <v>430000</v>
      </c>
    </row>
    <row r="19" spans="2:8" ht="3.75" customHeight="1">
      <c r="B19" s="7"/>
      <c r="C19" s="8"/>
      <c r="D19" s="8"/>
      <c r="E19" s="9"/>
      <c r="F19" s="100"/>
      <c r="G19" s="100"/>
      <c r="H19" s="266"/>
    </row>
    <row r="20" spans="2:8" ht="34.5" customHeight="1">
      <c r="B20" s="11">
        <v>63</v>
      </c>
      <c r="C20" s="12"/>
      <c r="D20" s="12"/>
      <c r="E20" s="222" t="s">
        <v>319</v>
      </c>
      <c r="F20" s="219">
        <f>SUM(F21:F23)</f>
        <v>2405000</v>
      </c>
      <c r="G20" s="219">
        <f>SUM(G21:G23)</f>
        <v>1243700</v>
      </c>
      <c r="H20" s="265">
        <f>SUM(H21:H23)</f>
        <v>3648700</v>
      </c>
    </row>
    <row r="21" spans="2:8" ht="31.5" customHeight="1">
      <c r="B21" s="7"/>
      <c r="C21" s="18">
        <v>632</v>
      </c>
      <c r="D21" s="18">
        <v>4</v>
      </c>
      <c r="E21" s="50" t="s">
        <v>353</v>
      </c>
      <c r="F21" s="223">
        <f>('[1]Prihodi'!$H$22)</f>
        <v>0</v>
      </c>
      <c r="G21" s="92">
        <f>H21-F21</f>
        <v>0</v>
      </c>
      <c r="H21" s="268">
        <v>0</v>
      </c>
    </row>
    <row r="22" spans="2:8" ht="18" customHeight="1">
      <c r="B22" s="7"/>
      <c r="C22" s="18">
        <v>633</v>
      </c>
      <c r="D22" s="18">
        <v>4</v>
      </c>
      <c r="E22" s="50" t="s">
        <v>58</v>
      </c>
      <c r="F22" s="92">
        <f>('[2]Prihodi'!$H$24)</f>
        <v>1355000</v>
      </c>
      <c r="G22" s="92">
        <f>H22-F22</f>
        <v>-155000</v>
      </c>
      <c r="H22" s="267">
        <v>1200000</v>
      </c>
    </row>
    <row r="23" spans="2:8" ht="18" customHeight="1">
      <c r="B23" s="7"/>
      <c r="C23" s="18">
        <v>634</v>
      </c>
      <c r="D23" s="18">
        <v>4</v>
      </c>
      <c r="E23" s="50" t="s">
        <v>320</v>
      </c>
      <c r="F23" s="92">
        <f>('[2]Prihodi'!$H$29)</f>
        <v>1050000</v>
      </c>
      <c r="G23" s="92">
        <f>H23-F23</f>
        <v>1398700</v>
      </c>
      <c r="H23" s="267">
        <v>2448700</v>
      </c>
    </row>
    <row r="24" spans="2:8" ht="4.5" customHeight="1">
      <c r="B24" s="7"/>
      <c r="C24" s="8"/>
      <c r="D24" s="18"/>
      <c r="E24" s="50"/>
      <c r="F24" s="100"/>
      <c r="G24" s="100"/>
      <c r="H24" s="266"/>
    </row>
    <row r="25" spans="2:8" ht="28.5" customHeight="1">
      <c r="B25" s="220">
        <v>64</v>
      </c>
      <c r="C25" s="221"/>
      <c r="D25" s="12"/>
      <c r="E25" s="222" t="s">
        <v>59</v>
      </c>
      <c r="F25" s="219">
        <f>SUM(F27,F26)</f>
        <v>1414000</v>
      </c>
      <c r="G25" s="219">
        <f>SUM(G27,G26)</f>
        <v>-10000</v>
      </c>
      <c r="H25" s="265">
        <f>SUM(H27,H26)</f>
        <v>1404000</v>
      </c>
    </row>
    <row r="26" spans="2:8" ht="18" customHeight="1">
      <c r="B26" s="7"/>
      <c r="C26" s="18">
        <v>641</v>
      </c>
      <c r="D26" s="18">
        <v>1</v>
      </c>
      <c r="E26" s="50" t="s">
        <v>60</v>
      </c>
      <c r="F26" s="92">
        <f>('[2]Prihodi'!$H$37)</f>
        <v>55000</v>
      </c>
      <c r="G26" s="92">
        <f>H26-F26</f>
        <v>-20000</v>
      </c>
      <c r="H26" s="267">
        <v>35000</v>
      </c>
    </row>
    <row r="27" spans="2:8" ht="18" customHeight="1">
      <c r="B27" s="3"/>
      <c r="C27" s="18">
        <v>642</v>
      </c>
      <c r="D27" s="18">
        <v>6</v>
      </c>
      <c r="E27" s="50" t="s">
        <v>61</v>
      </c>
      <c r="F27" s="92">
        <f>('[2]Prihodi'!$H$42)</f>
        <v>1359000</v>
      </c>
      <c r="G27" s="92">
        <f>H27-F27</f>
        <v>10000</v>
      </c>
      <c r="H27" s="267">
        <v>1369000</v>
      </c>
    </row>
    <row r="28" spans="2:8" ht="7.5" customHeight="1">
      <c r="B28" s="3"/>
      <c r="C28" s="4"/>
      <c r="D28" s="2"/>
      <c r="E28" s="24"/>
      <c r="F28" s="100"/>
      <c r="G28" s="100"/>
      <c r="H28" s="266"/>
    </row>
    <row r="29" spans="2:8" ht="45" customHeight="1">
      <c r="B29" s="220">
        <v>65</v>
      </c>
      <c r="C29" s="221"/>
      <c r="D29" s="12"/>
      <c r="E29" s="222" t="s">
        <v>321</v>
      </c>
      <c r="F29" s="219">
        <f>SUM(F30,F31,F32)</f>
        <v>3349000</v>
      </c>
      <c r="G29" s="219">
        <f>SUM(G30,G31,G32)</f>
        <v>225000</v>
      </c>
      <c r="H29" s="265">
        <f>SUM(H30,H31,H32)</f>
        <v>3574000</v>
      </c>
    </row>
    <row r="30" spans="2:8" ht="35.25" customHeight="1">
      <c r="B30" s="7"/>
      <c r="C30" s="18">
        <v>651</v>
      </c>
      <c r="D30" s="18">
        <v>1</v>
      </c>
      <c r="E30" s="50" t="s">
        <v>322</v>
      </c>
      <c r="F30" s="92">
        <f>('[2]Prihodi'!$H$57)</f>
        <v>260000</v>
      </c>
      <c r="G30" s="92">
        <f>H30-F30</f>
        <v>170000</v>
      </c>
      <c r="H30" s="267">
        <v>430000</v>
      </c>
    </row>
    <row r="31" spans="2:8" ht="18" customHeight="1">
      <c r="B31" s="7"/>
      <c r="C31" s="18">
        <v>652</v>
      </c>
      <c r="D31" s="18">
        <v>3</v>
      </c>
      <c r="E31" s="50" t="s">
        <v>62</v>
      </c>
      <c r="F31" s="92">
        <f>('[2]Prihodi'!$H$59)</f>
        <v>175000</v>
      </c>
      <c r="G31" s="92">
        <f>H31-F31</f>
        <v>-10000</v>
      </c>
      <c r="H31" s="267">
        <v>165000</v>
      </c>
    </row>
    <row r="32" spans="2:8" ht="18" customHeight="1">
      <c r="B32" s="7"/>
      <c r="C32" s="18">
        <v>653</v>
      </c>
      <c r="D32" s="18">
        <v>3</v>
      </c>
      <c r="E32" s="50" t="s">
        <v>323</v>
      </c>
      <c r="F32" s="92">
        <f>('[2]Prihodi'!$H$67)</f>
        <v>2914000</v>
      </c>
      <c r="G32" s="92">
        <f>H32-F32</f>
        <v>65000</v>
      </c>
      <c r="H32" s="267">
        <v>2979000</v>
      </c>
    </row>
    <row r="33" spans="2:8" ht="6" customHeight="1">
      <c r="B33" s="1"/>
      <c r="C33" s="2"/>
      <c r="D33" s="2"/>
      <c r="E33" s="24"/>
      <c r="F33" s="100"/>
      <c r="G33" s="100"/>
      <c r="H33" s="266"/>
    </row>
    <row r="34" spans="2:8" ht="36" customHeight="1">
      <c r="B34" s="220">
        <v>66</v>
      </c>
      <c r="C34" s="221"/>
      <c r="D34" s="12"/>
      <c r="E34" s="222" t="s">
        <v>324</v>
      </c>
      <c r="F34" s="219">
        <f>SUM(F35+F36)</f>
        <v>660000</v>
      </c>
      <c r="G34" s="219">
        <f>SUM(G35+G36)</f>
        <v>-272000</v>
      </c>
      <c r="H34" s="265">
        <f>SUM(H35+H36)</f>
        <v>388000</v>
      </c>
    </row>
    <row r="35" spans="2:8" ht="33.75" customHeight="1">
      <c r="B35" s="7"/>
      <c r="C35" s="18">
        <v>661</v>
      </c>
      <c r="D35" s="18">
        <v>2</v>
      </c>
      <c r="E35" s="50" t="s">
        <v>325</v>
      </c>
      <c r="F35" s="92">
        <f>('[2]Prihodi'!$H$74)</f>
        <v>653000</v>
      </c>
      <c r="G35" s="92">
        <f>H35-F35</f>
        <v>-277000</v>
      </c>
      <c r="H35" s="267">
        <v>376000</v>
      </c>
    </row>
    <row r="36" spans="2:8" ht="27" customHeight="1">
      <c r="B36" s="7"/>
      <c r="C36" s="18">
        <v>663</v>
      </c>
      <c r="D36" s="18">
        <v>5</v>
      </c>
      <c r="E36" s="50" t="s">
        <v>377</v>
      </c>
      <c r="F36" s="92">
        <f>('[2]Prihodi'!$H$80)</f>
        <v>7000</v>
      </c>
      <c r="G36" s="92">
        <f>H36-F36</f>
        <v>5000</v>
      </c>
      <c r="H36" s="267">
        <v>12000</v>
      </c>
    </row>
    <row r="37" spans="2:8" ht="8.25" customHeight="1">
      <c r="B37" s="3"/>
      <c r="C37" s="8"/>
      <c r="D37" s="8"/>
      <c r="E37" s="9"/>
      <c r="F37" s="101"/>
      <c r="G37" s="101"/>
      <c r="H37" s="267"/>
    </row>
    <row r="38" spans="2:8" ht="26.25" customHeight="1">
      <c r="B38" s="11">
        <v>68</v>
      </c>
      <c r="C38" s="12"/>
      <c r="D38" s="12"/>
      <c r="E38" s="222" t="s">
        <v>326</v>
      </c>
      <c r="F38" s="219">
        <f>SUM(F39:F40)</f>
        <v>2000</v>
      </c>
      <c r="G38" s="219">
        <f>SUM(G39:G40)</f>
        <v>70000</v>
      </c>
      <c r="H38" s="265">
        <f>SUM(H39:H40)</f>
        <v>72000</v>
      </c>
    </row>
    <row r="39" spans="2:8" ht="17.25" customHeight="1">
      <c r="B39" s="3"/>
      <c r="C39" s="18">
        <v>681</v>
      </c>
      <c r="D39" s="18">
        <v>2</v>
      </c>
      <c r="E39" s="50" t="s">
        <v>327</v>
      </c>
      <c r="F39" s="92">
        <f>('[2]Prihodi'!$H$85)</f>
        <v>1000</v>
      </c>
      <c r="G39" s="92">
        <f>H39-F39</f>
        <v>0</v>
      </c>
      <c r="H39" s="267">
        <v>1000</v>
      </c>
    </row>
    <row r="40" spans="2:8" ht="17.25" customHeight="1">
      <c r="B40" s="7"/>
      <c r="C40" s="18">
        <v>683</v>
      </c>
      <c r="D40" s="18">
        <v>2</v>
      </c>
      <c r="E40" s="50" t="s">
        <v>328</v>
      </c>
      <c r="F40" s="92">
        <f>('[2]Prihodi'!$H$87)</f>
        <v>1000</v>
      </c>
      <c r="G40" s="92">
        <f>H40-F40</f>
        <v>70000</v>
      </c>
      <c r="H40" s="267">
        <v>71000</v>
      </c>
    </row>
    <row r="41" spans="2:8" ht="8.25" customHeight="1">
      <c r="B41" s="1"/>
      <c r="C41" s="2"/>
      <c r="D41" s="2"/>
      <c r="E41" s="20"/>
      <c r="F41" s="102"/>
      <c r="G41" s="102"/>
      <c r="H41" s="264"/>
    </row>
    <row r="42" spans="2:8" ht="35.25" customHeight="1">
      <c r="B42" s="1"/>
      <c r="C42" s="2"/>
      <c r="D42" s="6"/>
      <c r="E42" s="49" t="s">
        <v>63</v>
      </c>
      <c r="F42" s="91">
        <f>SUM(F44,F47)</f>
        <v>2225000</v>
      </c>
      <c r="G42" s="91">
        <f>SUM(G44,G47)</f>
        <v>2680000</v>
      </c>
      <c r="H42" s="264">
        <f>SUM(H44,H47)</f>
        <v>4905000</v>
      </c>
    </row>
    <row r="43" spans="2:8" ht="6" customHeight="1">
      <c r="B43" s="5"/>
      <c r="C43" s="6"/>
      <c r="D43" s="2"/>
      <c r="E43" s="24"/>
      <c r="F43" s="102"/>
      <c r="G43" s="102"/>
      <c r="H43" s="264"/>
    </row>
    <row r="44" spans="2:8" ht="31.5" customHeight="1">
      <c r="B44" s="220">
        <v>71</v>
      </c>
      <c r="C44" s="221"/>
      <c r="D44" s="12"/>
      <c r="E44" s="222" t="s">
        <v>329</v>
      </c>
      <c r="F44" s="219">
        <f>SUM(F45)</f>
        <v>2025000</v>
      </c>
      <c r="G44" s="219">
        <f>SUM(G45)</f>
        <v>2700000</v>
      </c>
      <c r="H44" s="265">
        <f>SUM(H45)</f>
        <v>4725000</v>
      </c>
    </row>
    <row r="45" spans="2:8" ht="28.5" customHeight="1">
      <c r="B45" s="7"/>
      <c r="C45" s="18">
        <v>711</v>
      </c>
      <c r="D45" s="18">
        <v>6</v>
      </c>
      <c r="E45" s="50" t="s">
        <v>125</v>
      </c>
      <c r="F45" s="92">
        <f>('[2]Prihodi'!$H$93)</f>
        <v>2025000</v>
      </c>
      <c r="G45" s="92">
        <f>H45-F45</f>
        <v>2700000</v>
      </c>
      <c r="H45" s="267">
        <v>4725000</v>
      </c>
    </row>
    <row r="46" spans="2:8" ht="6.75" customHeight="1">
      <c r="B46" s="3"/>
      <c r="C46" s="4"/>
      <c r="D46" s="2"/>
      <c r="E46" s="24"/>
      <c r="F46" s="102"/>
      <c r="G46" s="102"/>
      <c r="H46" s="264"/>
    </row>
    <row r="47" spans="2:8" ht="26.25" customHeight="1">
      <c r="B47" s="220">
        <v>72</v>
      </c>
      <c r="C47" s="221"/>
      <c r="D47" s="12"/>
      <c r="E47" s="222" t="s">
        <v>330</v>
      </c>
      <c r="F47" s="219">
        <f>F48</f>
        <v>200000</v>
      </c>
      <c r="G47" s="219">
        <f>G48</f>
        <v>-20000</v>
      </c>
      <c r="H47" s="265">
        <f>H48</f>
        <v>180000</v>
      </c>
    </row>
    <row r="48" spans="2:8" ht="17.25" customHeight="1" thickBot="1">
      <c r="B48" s="74"/>
      <c r="C48" s="78">
        <v>721</v>
      </c>
      <c r="D48" s="78">
        <v>6</v>
      </c>
      <c r="E48" s="79" t="s">
        <v>64</v>
      </c>
      <c r="F48" s="180">
        <f>('[2]Prihodi'!$H$99)</f>
        <v>200000</v>
      </c>
      <c r="G48" s="180">
        <f>H48-F48</f>
        <v>-20000</v>
      </c>
      <c r="H48" s="269">
        <v>180000</v>
      </c>
    </row>
    <row r="49" spans="5:8" ht="13.5" thickTop="1">
      <c r="E49" s="73"/>
      <c r="F49" s="99"/>
      <c r="G49" s="99"/>
      <c r="H49" s="99"/>
    </row>
    <row r="50" spans="6:7" ht="12.75">
      <c r="F50" s="235"/>
      <c r="G50" s="235"/>
    </row>
    <row r="51" spans="6:7" ht="12.75">
      <c r="F51" s="235"/>
      <c r="G51" s="235"/>
    </row>
    <row r="52" spans="6:7" ht="12.75">
      <c r="F52" s="235"/>
      <c r="G52" s="235"/>
    </row>
    <row r="53" spans="6:7" ht="12.75">
      <c r="F53" s="235"/>
      <c r="G53" s="235"/>
    </row>
    <row r="54" spans="5:7" ht="12.75">
      <c r="E54" s="234" t="s">
        <v>575</v>
      </c>
      <c r="F54" s="235"/>
      <c r="G54" s="235"/>
    </row>
    <row r="55" spans="5:7" ht="12.75">
      <c r="E55" s="236" t="s">
        <v>576</v>
      </c>
      <c r="F55" s="235"/>
      <c r="G55" s="235"/>
    </row>
    <row r="56" spans="5:7" ht="12.75">
      <c r="E56" s="236" t="s">
        <v>577</v>
      </c>
      <c r="F56" s="237"/>
      <c r="G56" s="237"/>
    </row>
    <row r="57" spans="5:7" ht="12.75">
      <c r="E57" s="236" t="s">
        <v>578</v>
      </c>
      <c r="F57" s="235"/>
      <c r="G57" s="235"/>
    </row>
    <row r="58" spans="5:7" ht="12.75">
      <c r="E58" s="236" t="s">
        <v>579</v>
      </c>
      <c r="F58" s="235"/>
      <c r="G58" s="235"/>
    </row>
    <row r="59" ht="12.75">
      <c r="E59" s="236" t="s">
        <v>580</v>
      </c>
    </row>
    <row r="60" ht="22.5">
      <c r="E60" s="237" t="s">
        <v>581</v>
      </c>
    </row>
    <row r="61" ht="12.75">
      <c r="E61" s="236" t="s">
        <v>582</v>
      </c>
    </row>
    <row r="62" ht="12.75">
      <c r="E62" s="236" t="s">
        <v>583</v>
      </c>
    </row>
  </sheetData>
  <sheetProtection/>
  <mergeCells count="6">
    <mergeCell ref="B8:E8"/>
    <mergeCell ref="B5:E5"/>
    <mergeCell ref="B7:E7"/>
    <mergeCell ref="B2:H2"/>
    <mergeCell ref="B3:H3"/>
    <mergeCell ref="B4:H4"/>
  </mergeCells>
  <printOptions/>
  <pageMargins left="0.38" right="0.14" top="0.787401574803149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60"/>
  <sheetViews>
    <sheetView zoomScaleSheetLayoutView="100" zoomScalePageLayoutView="0" workbookViewId="0" topLeftCell="A1">
      <selection activeCell="E51" sqref="E51:G59"/>
    </sheetView>
  </sheetViews>
  <sheetFormatPr defaultColWidth="9.140625" defaultRowHeight="12.75"/>
  <cols>
    <col min="1" max="1" width="0.71875" style="0" customWidth="1"/>
    <col min="2" max="2" width="4.8515625" style="0" customWidth="1"/>
    <col min="3" max="3" width="5.421875" style="0" customWidth="1"/>
    <col min="4" max="4" width="6.421875" style="0" customWidth="1"/>
    <col min="5" max="5" width="44.7109375" style="10" customWidth="1"/>
    <col min="6" max="6" width="15.7109375" style="0" customWidth="1"/>
    <col min="7" max="7" width="13.7109375" style="0" customWidth="1"/>
    <col min="8" max="8" width="14.7109375" style="0" customWidth="1"/>
  </cols>
  <sheetData>
    <row r="1" ht="20.25" customHeight="1"/>
    <row r="2" spans="2:5" ht="21" customHeight="1">
      <c r="B2" s="296" t="s">
        <v>94</v>
      </c>
      <c r="C2" s="296"/>
      <c r="D2" s="296"/>
      <c r="E2" s="296"/>
    </row>
    <row r="3" spans="2:8" ht="15.75" customHeight="1" thickBot="1">
      <c r="B3" s="301"/>
      <c r="C3" s="301"/>
      <c r="D3" s="301"/>
      <c r="E3" s="301"/>
      <c r="F3" s="44"/>
      <c r="G3" s="44"/>
      <c r="H3" s="44" t="s">
        <v>65</v>
      </c>
    </row>
    <row r="4" spans="2:8" ht="39.75" customHeight="1" thickTop="1">
      <c r="B4" s="80" t="s">
        <v>105</v>
      </c>
      <c r="C4" s="81" t="s">
        <v>107</v>
      </c>
      <c r="D4" s="81" t="s">
        <v>376</v>
      </c>
      <c r="E4" s="81" t="s">
        <v>93</v>
      </c>
      <c r="F4" s="228" t="s">
        <v>522</v>
      </c>
      <c r="G4" s="228" t="s">
        <v>588</v>
      </c>
      <c r="H4" s="229" t="s">
        <v>586</v>
      </c>
    </row>
    <row r="5" spans="2:8" ht="12.75">
      <c r="B5" s="46">
        <v>1</v>
      </c>
      <c r="C5" s="47">
        <v>2</v>
      </c>
      <c r="D5" s="47">
        <v>3</v>
      </c>
      <c r="E5" s="47">
        <v>4</v>
      </c>
      <c r="F5" s="90">
        <v>5</v>
      </c>
      <c r="G5" s="90">
        <v>6</v>
      </c>
      <c r="H5" s="84">
        <v>7</v>
      </c>
    </row>
    <row r="6" spans="2:8" ht="38.25" customHeight="1">
      <c r="B6" s="5"/>
      <c r="C6" s="6"/>
      <c r="D6" s="114"/>
      <c r="E6" s="48" t="s">
        <v>111</v>
      </c>
      <c r="F6" s="93">
        <f>SUM(F8,F37)</f>
        <v>21850000</v>
      </c>
      <c r="G6" s="93">
        <f>SUM(G8,G37)</f>
        <v>473300</v>
      </c>
      <c r="H6" s="280">
        <f>SUM(H8,H37)</f>
        <v>22323300</v>
      </c>
    </row>
    <row r="7" spans="2:8" ht="10.5" customHeight="1">
      <c r="B7" s="1"/>
      <c r="C7" s="2"/>
      <c r="D7" s="115"/>
      <c r="E7" s="24"/>
      <c r="F7" s="86"/>
      <c r="G7" s="86"/>
      <c r="H7" s="268"/>
    </row>
    <row r="8" spans="2:8" ht="31.5" customHeight="1">
      <c r="B8" s="5"/>
      <c r="C8" s="6"/>
      <c r="D8" s="114"/>
      <c r="E8" s="49" t="s">
        <v>195</v>
      </c>
      <c r="F8" s="93">
        <f>SUM(F10,F15,F22,F26,F29,F32)</f>
        <v>20595000</v>
      </c>
      <c r="G8" s="93">
        <f>SUM(G10,G15,G22,G26,G29,G32)</f>
        <v>893150</v>
      </c>
      <c r="H8" s="280">
        <f>SUM(H10,H15,H22,H26,H29,H32)</f>
        <v>21488150</v>
      </c>
    </row>
    <row r="9" spans="2:8" ht="10.5" customHeight="1">
      <c r="B9" s="1"/>
      <c r="C9" s="2"/>
      <c r="D9" s="115"/>
      <c r="E9" s="24"/>
      <c r="F9" s="86"/>
      <c r="G9" s="86"/>
      <c r="H9" s="268"/>
    </row>
    <row r="10" spans="2:8" ht="28.5" customHeight="1">
      <c r="B10" s="11">
        <v>31</v>
      </c>
      <c r="C10" s="12"/>
      <c r="D10" s="116"/>
      <c r="E10" s="51" t="s">
        <v>67</v>
      </c>
      <c r="F10" s="94">
        <f>SUM(F11,F12,F13)</f>
        <v>6514400</v>
      </c>
      <c r="G10" s="94">
        <f>SUM(G11,G12,G13)</f>
        <v>775600</v>
      </c>
      <c r="H10" s="281">
        <f>SUM(H11,H12,H13)</f>
        <v>7290000</v>
      </c>
    </row>
    <row r="11" spans="2:8" ht="17.25" customHeight="1">
      <c r="B11" s="7"/>
      <c r="C11" s="18">
        <v>311</v>
      </c>
      <c r="D11" s="117">
        <v>1.4</v>
      </c>
      <c r="E11" s="50" t="s">
        <v>68</v>
      </c>
      <c r="F11" s="89">
        <f>('[2]Rashodi'!$H$10)</f>
        <v>5525100</v>
      </c>
      <c r="G11" s="89">
        <f>H11-F11</f>
        <v>665700</v>
      </c>
      <c r="H11" s="282">
        <v>6190800</v>
      </c>
    </row>
    <row r="12" spans="2:8" ht="17.25" customHeight="1">
      <c r="B12" s="7"/>
      <c r="C12" s="18">
        <v>312</v>
      </c>
      <c r="D12" s="117">
        <v>1.4</v>
      </c>
      <c r="E12" s="50" t="s">
        <v>69</v>
      </c>
      <c r="F12" s="89">
        <f>('[2]Rashodi'!$H$12)</f>
        <v>149500</v>
      </c>
      <c r="G12" s="89">
        <f>H12-F12</f>
        <v>-13100</v>
      </c>
      <c r="H12" s="282">
        <v>136400</v>
      </c>
    </row>
    <row r="13" spans="2:8" ht="16.5" customHeight="1">
      <c r="B13" s="7"/>
      <c r="C13" s="18">
        <v>313</v>
      </c>
      <c r="D13" s="117">
        <v>1.4</v>
      </c>
      <c r="E13" s="50" t="s">
        <v>22</v>
      </c>
      <c r="F13" s="89">
        <f>('[2]Rashodi'!$H$14)</f>
        <v>839800</v>
      </c>
      <c r="G13" s="89">
        <f>H13-F13</f>
        <v>123000</v>
      </c>
      <c r="H13" s="282">
        <v>962800</v>
      </c>
    </row>
    <row r="14" spans="2:8" ht="9.75" customHeight="1">
      <c r="B14" s="1"/>
      <c r="C14" s="2"/>
      <c r="D14" s="115"/>
      <c r="E14" s="24"/>
      <c r="F14" s="86"/>
      <c r="G14" s="86"/>
      <c r="H14" s="268"/>
    </row>
    <row r="15" spans="2:8" ht="27.75" customHeight="1">
      <c r="B15" s="11">
        <v>32</v>
      </c>
      <c r="C15" s="12"/>
      <c r="D15" s="116"/>
      <c r="E15" s="51" t="s">
        <v>70</v>
      </c>
      <c r="F15" s="94">
        <f>SUM(F16,F17,F18,F19,F20)</f>
        <v>8208500</v>
      </c>
      <c r="G15" s="94">
        <f>SUM(G16,G17,G18,G19,G20)</f>
        <v>58950</v>
      </c>
      <c r="H15" s="281">
        <f>SUM(H16,H17,H18,H19,H20)</f>
        <v>8267450</v>
      </c>
    </row>
    <row r="16" spans="2:8" ht="16.5" customHeight="1">
      <c r="B16" s="7"/>
      <c r="C16" s="18">
        <v>321</v>
      </c>
      <c r="D16" s="117">
        <v>1</v>
      </c>
      <c r="E16" s="50" t="s">
        <v>71</v>
      </c>
      <c r="F16" s="89">
        <f>('[2]Rashodi'!$H$19)</f>
        <v>346000</v>
      </c>
      <c r="G16" s="89">
        <f>H16-F16</f>
        <v>-2200</v>
      </c>
      <c r="H16" s="282">
        <v>343800</v>
      </c>
    </row>
    <row r="17" spans="2:8" ht="17.25" customHeight="1">
      <c r="B17" s="7"/>
      <c r="C17" s="18">
        <v>322</v>
      </c>
      <c r="D17" s="117">
        <v>1</v>
      </c>
      <c r="E17" s="50" t="s">
        <v>72</v>
      </c>
      <c r="F17" s="89">
        <f>('[2]Rashodi'!$H$24)</f>
        <v>1972650</v>
      </c>
      <c r="G17" s="89">
        <f>H17-F17</f>
        <v>121150</v>
      </c>
      <c r="H17" s="282">
        <v>2093800</v>
      </c>
    </row>
    <row r="18" spans="2:8" ht="16.5" customHeight="1">
      <c r="B18" s="3"/>
      <c r="C18" s="18">
        <v>323</v>
      </c>
      <c r="D18" s="117">
        <v>1.6</v>
      </c>
      <c r="E18" s="50" t="s">
        <v>73</v>
      </c>
      <c r="F18" s="89">
        <f>('[2]Rashodi'!$H$30)</f>
        <v>4768450</v>
      </c>
      <c r="G18" s="89">
        <f>H18-F18</f>
        <v>-115250</v>
      </c>
      <c r="H18" s="282">
        <v>4653200</v>
      </c>
    </row>
    <row r="19" spans="2:8" ht="18.75" customHeight="1">
      <c r="B19" s="3"/>
      <c r="C19" s="18">
        <v>324</v>
      </c>
      <c r="D19" s="117">
        <v>1</v>
      </c>
      <c r="E19" s="75" t="s">
        <v>331</v>
      </c>
      <c r="F19" s="89">
        <f>('[2]Rashodi'!$H$39)</f>
        <v>10000</v>
      </c>
      <c r="G19" s="89">
        <f>H19-F19</f>
        <v>0</v>
      </c>
      <c r="H19" s="282">
        <v>10000</v>
      </c>
    </row>
    <row r="20" spans="2:8" ht="15.75" customHeight="1">
      <c r="B20" s="3"/>
      <c r="C20" s="18">
        <v>329</v>
      </c>
      <c r="D20" s="117">
        <v>1</v>
      </c>
      <c r="E20" s="50" t="s">
        <v>74</v>
      </c>
      <c r="F20" s="89">
        <f>('[2]Rashodi'!$H$41)</f>
        <v>1111400</v>
      </c>
      <c r="G20" s="89">
        <f>H20-F20</f>
        <v>55250</v>
      </c>
      <c r="H20" s="282">
        <v>1166650</v>
      </c>
    </row>
    <row r="21" spans="2:8" ht="7.5" customHeight="1">
      <c r="B21" s="3"/>
      <c r="C21" s="2"/>
      <c r="D21" s="115"/>
      <c r="E21" s="24"/>
      <c r="F21" s="86"/>
      <c r="G21" s="86"/>
      <c r="H21" s="268"/>
    </row>
    <row r="22" spans="2:8" ht="29.25" customHeight="1">
      <c r="B22" s="11">
        <v>34</v>
      </c>
      <c r="C22" s="12"/>
      <c r="D22" s="116"/>
      <c r="E22" s="51" t="s">
        <v>75</v>
      </c>
      <c r="F22" s="94">
        <f>SUM(F23,F24)</f>
        <v>179050</v>
      </c>
      <c r="G22" s="94">
        <f>SUM(G23,G24)</f>
        <v>138200</v>
      </c>
      <c r="H22" s="281">
        <f>SUM(H23,H24)</f>
        <v>317250</v>
      </c>
    </row>
    <row r="23" spans="2:8" ht="18.75" customHeight="1">
      <c r="B23" s="19"/>
      <c r="C23" s="18">
        <v>342</v>
      </c>
      <c r="D23" s="117">
        <v>1</v>
      </c>
      <c r="E23" s="75" t="s">
        <v>333</v>
      </c>
      <c r="F23" s="89">
        <f>('[2]Rashodi'!$H$50)</f>
        <v>140000</v>
      </c>
      <c r="G23" s="89">
        <f>H23-F23</f>
        <v>-32000</v>
      </c>
      <c r="H23" s="282">
        <v>108000</v>
      </c>
    </row>
    <row r="24" spans="2:8" ht="16.5" customHeight="1">
      <c r="B24" s="3"/>
      <c r="C24" s="18">
        <v>343</v>
      </c>
      <c r="D24" s="117">
        <v>1</v>
      </c>
      <c r="E24" s="50" t="s">
        <v>76</v>
      </c>
      <c r="F24" s="89">
        <f>('[2]Rashodi'!$H$53)</f>
        <v>39050</v>
      </c>
      <c r="G24" s="89">
        <f>H24-F24</f>
        <v>170200</v>
      </c>
      <c r="H24" s="282">
        <v>209250</v>
      </c>
    </row>
    <row r="25" spans="2:8" ht="9" customHeight="1">
      <c r="B25" s="3"/>
      <c r="C25" s="2"/>
      <c r="D25" s="115"/>
      <c r="E25" s="24"/>
      <c r="F25" s="86"/>
      <c r="G25" s="86"/>
      <c r="H25" s="268"/>
    </row>
    <row r="26" spans="2:8" ht="25.5" customHeight="1">
      <c r="B26" s="11">
        <v>35</v>
      </c>
      <c r="C26" s="12"/>
      <c r="D26" s="116"/>
      <c r="E26" s="51" t="s">
        <v>77</v>
      </c>
      <c r="F26" s="94">
        <f>SUM(F27)</f>
        <v>670200</v>
      </c>
      <c r="G26" s="94">
        <f>SUM(G27)</f>
        <v>-143000</v>
      </c>
      <c r="H26" s="281">
        <f>SUM(H27)</f>
        <v>527200</v>
      </c>
    </row>
    <row r="27" spans="2:8" ht="36" customHeight="1">
      <c r="B27" s="19"/>
      <c r="C27" s="18">
        <v>352</v>
      </c>
      <c r="D27" s="117" t="s">
        <v>509</v>
      </c>
      <c r="E27" s="50" t="s">
        <v>78</v>
      </c>
      <c r="F27" s="89">
        <f>('[2]Rashodi'!$H$60)</f>
        <v>670200</v>
      </c>
      <c r="G27" s="89">
        <f>H27-F27</f>
        <v>-143000</v>
      </c>
      <c r="H27" s="282">
        <v>527200</v>
      </c>
    </row>
    <row r="28" spans="2:8" ht="9" customHeight="1">
      <c r="B28" s="3"/>
      <c r="C28" s="2"/>
      <c r="D28" s="115"/>
      <c r="E28" s="24"/>
      <c r="F28" s="86"/>
      <c r="G28" s="86"/>
      <c r="H28" s="268"/>
    </row>
    <row r="29" spans="2:8" ht="25.5" customHeight="1">
      <c r="B29" s="11">
        <v>37</v>
      </c>
      <c r="C29" s="12"/>
      <c r="D29" s="116"/>
      <c r="E29" s="51" t="s">
        <v>79</v>
      </c>
      <c r="F29" s="94">
        <f>SUM(F30)</f>
        <v>1223000</v>
      </c>
      <c r="G29" s="94">
        <f>SUM(G30)</f>
        <v>8000</v>
      </c>
      <c r="H29" s="281">
        <f>SUM(H30)</f>
        <v>1231000</v>
      </c>
    </row>
    <row r="30" spans="2:8" ht="21" customHeight="1">
      <c r="B30" s="19"/>
      <c r="C30" s="18">
        <v>372</v>
      </c>
      <c r="D30" s="117" t="s">
        <v>505</v>
      </c>
      <c r="E30" s="50" t="s">
        <v>80</v>
      </c>
      <c r="F30" s="89">
        <f>('[2]Rashodi'!$H$65)</f>
        <v>1223000</v>
      </c>
      <c r="G30" s="89">
        <f>H30-F30</f>
        <v>8000</v>
      </c>
      <c r="H30" s="282">
        <v>1231000</v>
      </c>
    </row>
    <row r="31" spans="2:8" ht="8.25" customHeight="1">
      <c r="B31" s="3"/>
      <c r="C31" s="4"/>
      <c r="D31" s="117"/>
      <c r="E31" s="24"/>
      <c r="F31" s="86"/>
      <c r="G31" s="86"/>
      <c r="H31" s="268"/>
    </row>
    <row r="32" spans="2:8" ht="32.25" customHeight="1">
      <c r="B32" s="11">
        <v>38</v>
      </c>
      <c r="C32" s="12"/>
      <c r="D32" s="116"/>
      <c r="E32" s="51" t="s">
        <v>81</v>
      </c>
      <c r="F32" s="94">
        <f>SUM(F33,F34,F35)</f>
        <v>3799850</v>
      </c>
      <c r="G32" s="94">
        <f>SUM(G33,G34,G35)</f>
        <v>55400</v>
      </c>
      <c r="H32" s="281">
        <f>SUM(H33,H34,H35)</f>
        <v>3855250</v>
      </c>
    </row>
    <row r="33" spans="2:8" ht="19.5" customHeight="1">
      <c r="B33" s="19"/>
      <c r="C33" s="18">
        <v>381</v>
      </c>
      <c r="D33" s="117" t="s">
        <v>504</v>
      </c>
      <c r="E33" s="50" t="s">
        <v>82</v>
      </c>
      <c r="F33" s="89">
        <f>('[2]Rashodi'!$H$70)</f>
        <v>2690250</v>
      </c>
      <c r="G33" s="89">
        <f>H33-F33</f>
        <v>-121750</v>
      </c>
      <c r="H33" s="282">
        <v>2568500</v>
      </c>
    </row>
    <row r="34" spans="2:8" ht="19.5" customHeight="1">
      <c r="B34" s="3"/>
      <c r="C34" s="18">
        <v>382</v>
      </c>
      <c r="D34" s="117" t="s">
        <v>413</v>
      </c>
      <c r="E34" s="50" t="s">
        <v>83</v>
      </c>
      <c r="F34" s="89">
        <f>('[2]Rashodi'!$H$72)</f>
        <v>586300</v>
      </c>
      <c r="G34" s="89">
        <f>H34-F34</f>
        <v>1200</v>
      </c>
      <c r="H34" s="282">
        <v>587500</v>
      </c>
    </row>
    <row r="35" spans="2:8" ht="19.5" customHeight="1">
      <c r="B35" s="3"/>
      <c r="C35" s="18">
        <v>386</v>
      </c>
      <c r="D35" s="117" t="s">
        <v>413</v>
      </c>
      <c r="E35" s="50" t="s">
        <v>84</v>
      </c>
      <c r="F35" s="89">
        <f>('[2]Rashodi'!$H$74)</f>
        <v>523300</v>
      </c>
      <c r="G35" s="89">
        <f>H35-F35</f>
        <v>175950</v>
      </c>
      <c r="H35" s="282">
        <v>699250</v>
      </c>
    </row>
    <row r="36" spans="2:8" ht="6.75" customHeight="1">
      <c r="B36" s="3"/>
      <c r="C36" s="2"/>
      <c r="D36" s="115"/>
      <c r="E36" s="24"/>
      <c r="F36" s="86"/>
      <c r="G36" s="86"/>
      <c r="H36" s="268"/>
    </row>
    <row r="37" spans="2:8" ht="41.25" customHeight="1">
      <c r="B37" s="1"/>
      <c r="C37" s="6"/>
      <c r="D37" s="114"/>
      <c r="E37" s="49" t="s">
        <v>85</v>
      </c>
      <c r="F37" s="93">
        <f>SUM(F39+F42+F48)</f>
        <v>1255000</v>
      </c>
      <c r="G37" s="93">
        <f>SUM(G39+G42+G48)</f>
        <v>-419850</v>
      </c>
      <c r="H37" s="280">
        <f>SUM(H39+H42+H48)</f>
        <v>835150</v>
      </c>
    </row>
    <row r="38" spans="2:8" ht="9" customHeight="1">
      <c r="B38" s="5"/>
      <c r="C38" s="2"/>
      <c r="D38" s="115"/>
      <c r="E38" s="24"/>
      <c r="F38" s="86"/>
      <c r="G38" s="86"/>
      <c r="H38" s="268"/>
    </row>
    <row r="39" spans="2:8" ht="25.5" customHeight="1">
      <c r="B39" s="42">
        <v>41</v>
      </c>
      <c r="C39" s="43"/>
      <c r="D39" s="118"/>
      <c r="E39" s="52" t="s">
        <v>368</v>
      </c>
      <c r="F39" s="95">
        <f>SUM(F40)</f>
        <v>60000</v>
      </c>
      <c r="G39" s="95">
        <f>SUM(G40)</f>
        <v>-53900</v>
      </c>
      <c r="H39" s="270">
        <f>SUM(H40)</f>
        <v>6100</v>
      </c>
    </row>
    <row r="40" spans="2:8" ht="20.25" customHeight="1">
      <c r="B40" s="19"/>
      <c r="C40" s="77">
        <v>411</v>
      </c>
      <c r="D40" s="115">
        <v>3.6</v>
      </c>
      <c r="E40" s="50" t="s">
        <v>144</v>
      </c>
      <c r="F40" s="89">
        <f>('[2]Rashodi'!$H$81)</f>
        <v>60000</v>
      </c>
      <c r="G40" s="89">
        <f>H40-F40</f>
        <v>-53900</v>
      </c>
      <c r="H40" s="282">
        <v>6100</v>
      </c>
    </row>
    <row r="41" spans="2:8" ht="9" customHeight="1">
      <c r="B41" s="1"/>
      <c r="C41" s="2"/>
      <c r="D41" s="115"/>
      <c r="E41" s="24"/>
      <c r="F41" s="86"/>
      <c r="G41" s="86"/>
      <c r="H41" s="268"/>
    </row>
    <row r="42" spans="2:8" ht="26.25" customHeight="1">
      <c r="B42" s="11">
        <v>42</v>
      </c>
      <c r="C42" s="12"/>
      <c r="D42" s="116"/>
      <c r="E42" s="51" t="s">
        <v>86</v>
      </c>
      <c r="F42" s="94">
        <f>SUM(F43,F44,F45,F46)</f>
        <v>955000</v>
      </c>
      <c r="G42" s="94">
        <f>SUM(G43,G44,G45,G46)</f>
        <v>-305250</v>
      </c>
      <c r="H42" s="281">
        <f>SUM(H43,H44,H45,H46)</f>
        <v>649750</v>
      </c>
    </row>
    <row r="43" spans="2:8" ht="19.5" customHeight="1">
      <c r="B43" s="19"/>
      <c r="C43" s="18">
        <v>421</v>
      </c>
      <c r="D43" s="117" t="s">
        <v>413</v>
      </c>
      <c r="E43" s="50" t="s">
        <v>87</v>
      </c>
      <c r="F43" s="89">
        <f>('[2]Rashodi'!$H$85)</f>
        <v>670000</v>
      </c>
      <c r="G43" s="89">
        <f>H43-F43</f>
        <v>-188500</v>
      </c>
      <c r="H43" s="282">
        <v>481500</v>
      </c>
    </row>
    <row r="44" spans="2:8" ht="16.5" customHeight="1">
      <c r="B44" s="3"/>
      <c r="C44" s="18">
        <v>422</v>
      </c>
      <c r="D44" s="117" t="s">
        <v>414</v>
      </c>
      <c r="E44" s="50" t="s">
        <v>88</v>
      </c>
      <c r="F44" s="89">
        <f>('[2]Rashodi'!$H$90)</f>
        <v>255000</v>
      </c>
      <c r="G44" s="89">
        <f>H44-F44</f>
        <v>-114250</v>
      </c>
      <c r="H44" s="282">
        <v>140750</v>
      </c>
    </row>
    <row r="45" spans="2:8" ht="18.75" customHeight="1">
      <c r="B45" s="3"/>
      <c r="C45" s="18">
        <v>424</v>
      </c>
      <c r="D45" s="117" t="s">
        <v>414</v>
      </c>
      <c r="E45" s="50" t="s">
        <v>307</v>
      </c>
      <c r="F45" s="89">
        <f>('[2]Rashodi'!$H$97)</f>
        <v>20000</v>
      </c>
      <c r="G45" s="89">
        <f>H45-F45</f>
        <v>-5000</v>
      </c>
      <c r="H45" s="282">
        <v>15000</v>
      </c>
    </row>
    <row r="46" spans="2:8" ht="16.5" customHeight="1">
      <c r="B46" s="3"/>
      <c r="C46" s="18">
        <v>426</v>
      </c>
      <c r="D46" s="117" t="s">
        <v>414</v>
      </c>
      <c r="E46" s="50" t="s">
        <v>89</v>
      </c>
      <c r="F46" s="89">
        <f>('[2]Rashodi'!$H$99)</f>
        <v>10000</v>
      </c>
      <c r="G46" s="89">
        <f>H46-F46</f>
        <v>2500</v>
      </c>
      <c r="H46" s="282">
        <v>12500</v>
      </c>
    </row>
    <row r="47" spans="2:8" ht="14.25" customHeight="1">
      <c r="B47" s="3"/>
      <c r="C47" s="4"/>
      <c r="D47" s="117"/>
      <c r="E47" s="24"/>
      <c r="F47" s="86"/>
      <c r="G47" s="86"/>
      <c r="H47" s="268"/>
    </row>
    <row r="48" spans="2:8" ht="30" customHeight="1">
      <c r="B48" s="11">
        <v>45</v>
      </c>
      <c r="C48" s="12"/>
      <c r="D48" s="116"/>
      <c r="E48" s="51" t="s">
        <v>90</v>
      </c>
      <c r="F48" s="94">
        <f>SUM(F49)</f>
        <v>240000</v>
      </c>
      <c r="G48" s="94">
        <f>SUM(G49)</f>
        <v>-60700</v>
      </c>
      <c r="H48" s="281">
        <f>SUM(H49)</f>
        <v>179300</v>
      </c>
    </row>
    <row r="49" spans="2:8" ht="23.25" customHeight="1" thickBot="1">
      <c r="B49" s="72"/>
      <c r="C49" s="78">
        <v>451</v>
      </c>
      <c r="D49" s="119" t="s">
        <v>413</v>
      </c>
      <c r="E49" s="79" t="s">
        <v>91</v>
      </c>
      <c r="F49" s="85">
        <f>('[2]Rashodi'!$H$103)</f>
        <v>240000</v>
      </c>
      <c r="G49" s="85">
        <f>H49-F49</f>
        <v>-60700</v>
      </c>
      <c r="H49" s="283">
        <v>179300</v>
      </c>
    </row>
    <row r="50" spans="6:8" ht="13.5" thickTop="1">
      <c r="F50" s="73"/>
      <c r="G50" s="73"/>
      <c r="H50" s="70"/>
    </row>
    <row r="51" ht="12.75">
      <c r="E51" s="292" t="s">
        <v>575</v>
      </c>
    </row>
    <row r="52" spans="5:7" ht="12.75">
      <c r="E52" s="236" t="s">
        <v>576</v>
      </c>
      <c r="F52" s="235"/>
      <c r="G52" s="235"/>
    </row>
    <row r="53" spans="5:7" ht="12.75">
      <c r="E53" s="236" t="s">
        <v>577</v>
      </c>
      <c r="F53" s="235"/>
      <c r="G53" s="235"/>
    </row>
    <row r="54" spans="5:7" ht="12.75">
      <c r="E54" s="236" t="s">
        <v>578</v>
      </c>
      <c r="F54" s="235"/>
      <c r="G54" s="235"/>
    </row>
    <row r="55" spans="5:7" ht="12.75">
      <c r="E55" s="236" t="s">
        <v>579</v>
      </c>
      <c r="F55" s="235"/>
      <c r="G55" s="235"/>
    </row>
    <row r="56" spans="5:7" ht="12.75">
      <c r="E56" s="236" t="s">
        <v>580</v>
      </c>
      <c r="F56" s="235"/>
      <c r="G56" s="235"/>
    </row>
    <row r="57" spans="5:7" ht="12.75">
      <c r="E57" s="236" t="s">
        <v>619</v>
      </c>
      <c r="F57" s="235"/>
      <c r="G57" s="235"/>
    </row>
    <row r="58" spans="5:7" ht="12.75">
      <c r="E58" s="302" t="s">
        <v>582</v>
      </c>
      <c r="F58" s="302"/>
      <c r="G58" s="302"/>
    </row>
    <row r="59" spans="5:7" ht="12.75">
      <c r="E59" s="236" t="s">
        <v>583</v>
      </c>
      <c r="F59" s="235"/>
      <c r="G59" s="235"/>
    </row>
    <row r="60" spans="5:7" ht="12.75">
      <c r="E60" s="236"/>
      <c r="F60" s="235"/>
      <c r="G60" s="235"/>
    </row>
  </sheetData>
  <sheetProtection/>
  <mergeCells count="3">
    <mergeCell ref="B3:E3"/>
    <mergeCell ref="B2:E2"/>
    <mergeCell ref="E58:G58"/>
  </mergeCells>
  <printOptions/>
  <pageMargins left="0.5" right="0.15" top="0.7874015748031497" bottom="0.7874015748031497" header="0.5118110236220472" footer="0.5118110236220472"/>
  <pageSetup firstPageNumber="4" useFirstPageNumber="1" horizontalDpi="600" verticalDpi="600" orientation="portrait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2"/>
  <sheetViews>
    <sheetView zoomScaleSheetLayoutView="100" zoomScalePageLayoutView="0" workbookViewId="0" topLeftCell="B1">
      <selection activeCell="K7" sqref="K7"/>
    </sheetView>
  </sheetViews>
  <sheetFormatPr defaultColWidth="9.140625" defaultRowHeight="12.75"/>
  <cols>
    <col min="1" max="1" width="0.9921875" style="0" customWidth="1"/>
    <col min="2" max="2" width="4.8515625" style="0" customWidth="1"/>
    <col min="3" max="3" width="5.421875" style="0" customWidth="1"/>
    <col min="4" max="4" width="6.7109375" style="0" customWidth="1"/>
    <col min="5" max="5" width="42.7109375" style="10" customWidth="1"/>
    <col min="6" max="6" width="15.7109375" style="0" customWidth="1"/>
    <col min="7" max="7" width="13.7109375" style="0" customWidth="1"/>
    <col min="8" max="8" width="15.00390625" style="0" customWidth="1"/>
  </cols>
  <sheetData>
    <row r="1" spans="2:5" ht="31.5" customHeight="1">
      <c r="B1" s="303" t="s">
        <v>348</v>
      </c>
      <c r="C1" s="303"/>
      <c r="D1" s="303"/>
      <c r="E1" s="303"/>
    </row>
    <row r="2" spans="2:8" ht="13.5" customHeight="1" thickBot="1">
      <c r="B2" s="301"/>
      <c r="C2" s="304"/>
      <c r="D2" s="305"/>
      <c r="E2" s="305"/>
      <c r="G2" s="44"/>
      <c r="H2" s="44" t="s">
        <v>65</v>
      </c>
    </row>
    <row r="3" spans="2:8" ht="32.25" customHeight="1" thickTop="1">
      <c r="B3" s="306"/>
      <c r="C3" s="307"/>
      <c r="D3" s="307"/>
      <c r="E3" s="307"/>
      <c r="F3" s="228" t="s">
        <v>522</v>
      </c>
      <c r="G3" s="228" t="s">
        <v>588</v>
      </c>
      <c r="H3" s="229" t="s">
        <v>586</v>
      </c>
    </row>
    <row r="4" spans="2:8" ht="20.25" customHeight="1">
      <c r="B4" s="308" t="s">
        <v>114</v>
      </c>
      <c r="C4" s="309"/>
      <c r="D4" s="309"/>
      <c r="E4" s="309"/>
      <c r="F4" s="96">
        <v>0</v>
      </c>
      <c r="G4" s="96">
        <f>('[2]Racun zaduzivanja'!$G$5)</f>
        <v>0</v>
      </c>
      <c r="H4" s="290">
        <v>0</v>
      </c>
    </row>
    <row r="5" spans="2:8" ht="21" customHeight="1" thickBot="1">
      <c r="B5" s="310" t="s">
        <v>115</v>
      </c>
      <c r="C5" s="311"/>
      <c r="D5" s="311"/>
      <c r="E5" s="311"/>
      <c r="F5" s="104">
        <v>0</v>
      </c>
      <c r="G5" s="230">
        <f>H5-F5</f>
        <v>3833400</v>
      </c>
      <c r="H5" s="291">
        <v>3833400</v>
      </c>
    </row>
    <row r="6" ht="6" customHeight="1" thickTop="1"/>
    <row r="7" spans="2:5" ht="16.5">
      <c r="B7" s="312" t="s">
        <v>104</v>
      </c>
      <c r="C7" s="312"/>
      <c r="D7" s="312"/>
      <c r="E7" s="312"/>
    </row>
    <row r="8" spans="2:8" ht="12.75" customHeight="1" thickBot="1">
      <c r="B8" s="301"/>
      <c r="C8" s="301"/>
      <c r="D8" s="301"/>
      <c r="E8" s="301"/>
      <c r="F8" s="44"/>
      <c r="G8" s="44"/>
      <c r="H8" s="44" t="s">
        <v>65</v>
      </c>
    </row>
    <row r="9" spans="2:8" ht="37.5" customHeight="1" thickTop="1">
      <c r="B9" s="80" t="s">
        <v>105</v>
      </c>
      <c r="C9" s="81" t="s">
        <v>107</v>
      </c>
      <c r="D9" s="81" t="s">
        <v>376</v>
      </c>
      <c r="E9" s="81" t="s">
        <v>96</v>
      </c>
      <c r="F9" s="228" t="s">
        <v>522</v>
      </c>
      <c r="G9" s="228" t="s">
        <v>588</v>
      </c>
      <c r="H9" s="229" t="s">
        <v>586</v>
      </c>
    </row>
    <row r="10" spans="2:8" ht="12.75">
      <c r="B10" s="46">
        <v>1</v>
      </c>
      <c r="C10" s="47">
        <v>2</v>
      </c>
      <c r="D10" s="47">
        <v>3</v>
      </c>
      <c r="E10" s="47">
        <v>4</v>
      </c>
      <c r="F10" s="90">
        <v>5</v>
      </c>
      <c r="G10" s="90">
        <v>6</v>
      </c>
      <c r="H10" s="84">
        <v>7</v>
      </c>
    </row>
    <row r="11" spans="2:8" ht="33.75" customHeight="1">
      <c r="B11" s="5"/>
      <c r="C11" s="6"/>
      <c r="D11" s="6"/>
      <c r="E11" s="49" t="s">
        <v>97</v>
      </c>
      <c r="F11" s="91">
        <f>SUM(F13+F17+F20)</f>
        <v>0</v>
      </c>
      <c r="G11" s="91">
        <f>SUM(G13+G17+G20)</f>
        <v>0</v>
      </c>
      <c r="H11" s="264">
        <f>SUM(H13+H17+H20)</f>
        <v>0</v>
      </c>
    </row>
    <row r="12" spans="2:8" ht="9.75" customHeight="1">
      <c r="B12" s="1"/>
      <c r="C12" s="2"/>
      <c r="D12" s="2"/>
      <c r="E12" s="49"/>
      <c r="F12" s="86"/>
      <c r="G12" s="86"/>
      <c r="H12" s="268"/>
    </row>
    <row r="13" spans="2:8" ht="27.75" customHeight="1">
      <c r="B13" s="11">
        <v>81</v>
      </c>
      <c r="C13" s="12"/>
      <c r="D13" s="12"/>
      <c r="E13" s="51" t="s">
        <v>98</v>
      </c>
      <c r="F13" s="219">
        <f>SUM(F14:F15)</f>
        <v>0</v>
      </c>
      <c r="G13" s="219">
        <f>SUM(G14:G15)</f>
        <v>0</v>
      </c>
      <c r="H13" s="265">
        <f>SUM(H14:H15)</f>
        <v>0</v>
      </c>
    </row>
    <row r="14" spans="2:8" ht="26.25" customHeight="1">
      <c r="B14" s="3"/>
      <c r="C14" s="4">
        <v>812</v>
      </c>
      <c r="D14" s="4">
        <v>7</v>
      </c>
      <c r="E14" s="24" t="s">
        <v>99</v>
      </c>
      <c r="F14" s="86">
        <v>0</v>
      </c>
      <c r="G14" s="86">
        <f>H14-F14</f>
        <v>0</v>
      </c>
      <c r="H14" s="268">
        <v>0</v>
      </c>
    </row>
    <row r="15" spans="2:8" ht="15.75" customHeight="1">
      <c r="B15" s="3"/>
      <c r="C15" s="4">
        <v>815</v>
      </c>
      <c r="D15" s="4">
        <v>7</v>
      </c>
      <c r="E15" s="20" t="s">
        <v>44</v>
      </c>
      <c r="F15" s="86">
        <v>0</v>
      </c>
      <c r="G15" s="86">
        <f>H15-F15</f>
        <v>0</v>
      </c>
      <c r="H15" s="268">
        <v>0</v>
      </c>
    </row>
    <row r="16" spans="2:8" ht="6.75" customHeight="1">
      <c r="B16" s="1"/>
      <c r="C16" s="2"/>
      <c r="D16" s="2"/>
      <c r="E16" s="24"/>
      <c r="F16" s="86"/>
      <c r="G16" s="86"/>
      <c r="H16" s="268"/>
    </row>
    <row r="17" spans="2:8" ht="25.5" customHeight="1">
      <c r="B17" s="11">
        <v>83</v>
      </c>
      <c r="C17" s="12"/>
      <c r="D17" s="12"/>
      <c r="E17" s="51" t="s">
        <v>124</v>
      </c>
      <c r="F17" s="219">
        <f>SUM(F18:F18)</f>
        <v>0</v>
      </c>
      <c r="G17" s="219">
        <f>SUM(G18:G18)</f>
        <v>0</v>
      </c>
      <c r="H17" s="265">
        <f>SUM(H18:H18)</f>
        <v>0</v>
      </c>
    </row>
    <row r="18" spans="2:8" ht="23.25" customHeight="1">
      <c r="B18" s="1"/>
      <c r="C18" s="2">
        <v>834</v>
      </c>
      <c r="D18" s="2">
        <v>7</v>
      </c>
      <c r="E18" s="20" t="s">
        <v>196</v>
      </c>
      <c r="F18" s="86">
        <v>0</v>
      </c>
      <c r="G18" s="86">
        <f>H18-F18</f>
        <v>0</v>
      </c>
      <c r="H18" s="268">
        <v>0</v>
      </c>
    </row>
    <row r="19" spans="2:8" ht="4.5" customHeight="1">
      <c r="B19" s="1"/>
      <c r="C19" s="2"/>
      <c r="D19" s="2"/>
      <c r="E19" s="24"/>
      <c r="F19" s="86"/>
      <c r="G19" s="86"/>
      <c r="H19" s="268"/>
    </row>
    <row r="20" spans="2:8" ht="20.25" customHeight="1">
      <c r="B20" s="42">
        <v>84</v>
      </c>
      <c r="C20" s="221"/>
      <c r="D20" s="221"/>
      <c r="E20" s="52" t="s">
        <v>29</v>
      </c>
      <c r="F20" s="95">
        <f>SUM(F21)</f>
        <v>0</v>
      </c>
      <c r="G20" s="95">
        <f>SUM(G21)</f>
        <v>0</v>
      </c>
      <c r="H20" s="270">
        <f>SUM(H21)</f>
        <v>0</v>
      </c>
    </row>
    <row r="21" spans="2:8" ht="27" customHeight="1">
      <c r="B21" s="29"/>
      <c r="C21" s="2">
        <v>843</v>
      </c>
      <c r="D21" s="2">
        <v>7</v>
      </c>
      <c r="E21" s="98" t="s">
        <v>374</v>
      </c>
      <c r="F21" s="86">
        <v>0</v>
      </c>
      <c r="G21" s="86">
        <f>H21-F21</f>
        <v>0</v>
      </c>
      <c r="H21" s="268">
        <v>0</v>
      </c>
    </row>
    <row r="22" spans="2:8" ht="27.75" customHeight="1">
      <c r="B22" s="29"/>
      <c r="C22" s="2">
        <v>844</v>
      </c>
      <c r="D22" s="2">
        <v>7</v>
      </c>
      <c r="E22" s="50" t="s">
        <v>197</v>
      </c>
      <c r="F22" s="86">
        <v>0</v>
      </c>
      <c r="G22" s="86">
        <f>H22-F22</f>
        <v>0</v>
      </c>
      <c r="H22" s="268">
        <v>0</v>
      </c>
    </row>
    <row r="23" spans="2:8" ht="4.5" customHeight="1">
      <c r="B23" s="1"/>
      <c r="C23" s="2"/>
      <c r="D23" s="2"/>
      <c r="E23" s="24"/>
      <c r="F23" s="86"/>
      <c r="G23" s="86"/>
      <c r="H23" s="268"/>
    </row>
    <row r="24" spans="2:8" ht="35.25" customHeight="1">
      <c r="B24" s="5"/>
      <c r="C24" s="6"/>
      <c r="D24" s="6"/>
      <c r="E24" s="49" t="s">
        <v>100</v>
      </c>
      <c r="F24" s="91">
        <f>SUM(F26,F29)</f>
        <v>600000</v>
      </c>
      <c r="G24" s="91">
        <f>SUM(G26,G29)</f>
        <v>0</v>
      </c>
      <c r="H24" s="264">
        <f>SUM(H26,H29)</f>
        <v>600000</v>
      </c>
    </row>
    <row r="25" spans="2:8" ht="4.5" customHeight="1">
      <c r="B25" s="1"/>
      <c r="C25" s="2"/>
      <c r="D25" s="2"/>
      <c r="E25" s="24"/>
      <c r="F25" s="86"/>
      <c r="G25" s="86"/>
      <c r="H25" s="268"/>
    </row>
    <row r="26" spans="2:8" ht="21" customHeight="1">
      <c r="B26" s="11">
        <v>51</v>
      </c>
      <c r="C26" s="12"/>
      <c r="D26" s="12"/>
      <c r="E26" s="51" t="s">
        <v>101</v>
      </c>
      <c r="F26" s="224">
        <v>0</v>
      </c>
      <c r="G26" s="224">
        <v>0</v>
      </c>
      <c r="H26" s="271">
        <v>0</v>
      </c>
    </row>
    <row r="27" spans="2:8" ht="27.75" customHeight="1">
      <c r="B27" s="3"/>
      <c r="C27" s="4">
        <v>515</v>
      </c>
      <c r="D27" s="4">
        <v>1</v>
      </c>
      <c r="E27" s="76" t="s">
        <v>347</v>
      </c>
      <c r="F27" s="86">
        <v>0</v>
      </c>
      <c r="G27" s="86">
        <f>H27-F27</f>
        <v>0</v>
      </c>
      <c r="H27" s="268">
        <v>0</v>
      </c>
    </row>
    <row r="28" spans="2:8" ht="3" customHeight="1">
      <c r="B28" s="1"/>
      <c r="C28" s="2"/>
      <c r="D28" s="2"/>
      <c r="E28" s="24"/>
      <c r="F28" s="86"/>
      <c r="G28" s="86"/>
      <c r="H28" s="268"/>
    </row>
    <row r="29" spans="2:8" ht="30" customHeight="1">
      <c r="B29" s="11">
        <v>54</v>
      </c>
      <c r="C29" s="12"/>
      <c r="D29" s="12"/>
      <c r="E29" s="51" t="s">
        <v>102</v>
      </c>
      <c r="F29" s="219">
        <f>SUM(F30:F31)</f>
        <v>600000</v>
      </c>
      <c r="G29" s="219">
        <f>SUM(G30:G31)</f>
        <v>0</v>
      </c>
      <c r="H29" s="265">
        <f>SUM(H30:H31)</f>
        <v>600000</v>
      </c>
    </row>
    <row r="30" spans="2:8" ht="58.5" customHeight="1">
      <c r="B30" s="3"/>
      <c r="C30" s="4">
        <v>544</v>
      </c>
      <c r="D30" s="4">
        <v>1</v>
      </c>
      <c r="E30" s="20" t="s">
        <v>334</v>
      </c>
      <c r="F30" s="92">
        <v>600000</v>
      </c>
      <c r="G30" s="92">
        <f>H30-F30</f>
        <v>0</v>
      </c>
      <c r="H30" s="267">
        <v>600000</v>
      </c>
    </row>
    <row r="31" spans="2:8" ht="8.25" customHeight="1">
      <c r="B31" s="1"/>
      <c r="C31" s="2"/>
      <c r="D31" s="2"/>
      <c r="E31" s="24"/>
      <c r="F31" s="86"/>
      <c r="G31" s="86"/>
      <c r="H31" s="268"/>
    </row>
    <row r="32" spans="2:9" ht="27.75" customHeight="1" thickBot="1">
      <c r="B32" s="13"/>
      <c r="C32" s="14"/>
      <c r="D32" s="14"/>
      <c r="E32" s="71" t="s">
        <v>103</v>
      </c>
      <c r="F32" s="97">
        <f>SUM(F11,-F24)</f>
        <v>-600000</v>
      </c>
      <c r="G32" s="97">
        <f>SUM(G11,-G24)</f>
        <v>0</v>
      </c>
      <c r="H32" s="272">
        <f>SUM(H11,-H24)</f>
        <v>-600000</v>
      </c>
      <c r="I32" s="73"/>
    </row>
    <row r="33" spans="6:8" ht="13.5" thickTop="1">
      <c r="F33" s="103"/>
      <c r="G33" s="103"/>
      <c r="H33" s="103"/>
    </row>
    <row r="34" spans="5:8" ht="12.75">
      <c r="E34" s="292" t="s">
        <v>575</v>
      </c>
      <c r="H34" s="73"/>
    </row>
    <row r="35" spans="5:7" ht="12.75">
      <c r="E35" s="236" t="s">
        <v>576</v>
      </c>
      <c r="F35" s="235"/>
      <c r="G35" s="235"/>
    </row>
    <row r="36" spans="5:7" ht="12.75">
      <c r="E36" s="236" t="s">
        <v>577</v>
      </c>
      <c r="F36" s="235"/>
      <c r="G36" s="235"/>
    </row>
    <row r="37" spans="5:7" ht="12.75">
      <c r="E37" s="236" t="s">
        <v>578</v>
      </c>
      <c r="F37" s="235"/>
      <c r="G37" s="235"/>
    </row>
    <row r="38" spans="5:7" ht="12.75">
      <c r="E38" s="236" t="s">
        <v>579</v>
      </c>
      <c r="F38" s="235"/>
      <c r="G38" s="235"/>
    </row>
    <row r="39" spans="5:7" ht="12.75">
      <c r="E39" s="236" t="s">
        <v>580</v>
      </c>
      <c r="F39" s="235"/>
      <c r="G39" s="235"/>
    </row>
    <row r="40" spans="5:7" ht="12.75">
      <c r="E40" s="236" t="s">
        <v>619</v>
      </c>
      <c r="F40" s="235"/>
      <c r="G40" s="235"/>
    </row>
    <row r="41" spans="5:7" ht="12.75">
      <c r="E41" s="302" t="s">
        <v>582</v>
      </c>
      <c r="F41" s="302"/>
      <c r="G41" s="302"/>
    </row>
    <row r="42" spans="5:7" ht="12.75">
      <c r="E42" s="236" t="s">
        <v>583</v>
      </c>
      <c r="F42" s="235"/>
      <c r="G42" s="235"/>
    </row>
  </sheetData>
  <sheetProtection/>
  <mergeCells count="8">
    <mergeCell ref="E41:G41"/>
    <mergeCell ref="B1:E1"/>
    <mergeCell ref="B8:E8"/>
    <mergeCell ref="B2:E2"/>
    <mergeCell ref="B3:E3"/>
    <mergeCell ref="B4:E4"/>
    <mergeCell ref="B5:E5"/>
    <mergeCell ref="B7:E7"/>
  </mergeCells>
  <printOptions/>
  <pageMargins left="0.38" right="0.15748031496062992" top="0.7874015748031497" bottom="0.61" header="0.5118110236220472" footer="0.5118110236220472"/>
  <pageSetup firstPageNumber="6" useFirstPageNumber="1" horizontalDpi="600" verticalDpi="600" orientation="portrait" paperSize="9" scale="95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661"/>
  <sheetViews>
    <sheetView tabSelected="1" zoomScaleSheetLayoutView="100" zoomScalePageLayoutView="0" workbookViewId="0" topLeftCell="A1">
      <selection activeCell="K567" sqref="K567"/>
    </sheetView>
  </sheetViews>
  <sheetFormatPr defaultColWidth="9.140625" defaultRowHeight="12.75"/>
  <cols>
    <col min="1" max="5" width="5.57421875" style="0" customWidth="1"/>
    <col min="6" max="6" width="7.140625" style="0" customWidth="1"/>
    <col min="7" max="7" width="45.7109375" style="10" customWidth="1"/>
    <col min="8" max="8" width="14.7109375" style="184" customWidth="1"/>
    <col min="9" max="9" width="14.7109375" style="0" customWidth="1"/>
    <col min="10" max="10" width="14.57421875" style="0" customWidth="1"/>
  </cols>
  <sheetData>
    <row r="2" spans="1:10" ht="12.75">
      <c r="A2" s="299" t="s">
        <v>616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14" t="s">
        <v>617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41.25" customHeight="1">
      <c r="A4" s="315" t="s">
        <v>620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8" ht="18" customHeight="1">
      <c r="A5" s="56" t="s">
        <v>113</v>
      </c>
      <c r="B5" s="56"/>
      <c r="C5" s="56"/>
      <c r="D5" s="56"/>
      <c r="G5"/>
      <c r="H5"/>
    </row>
    <row r="6" spans="2:8" ht="19.5" customHeight="1">
      <c r="B6" s="56"/>
      <c r="C6" s="56"/>
      <c r="D6" s="56"/>
      <c r="E6" s="56"/>
      <c r="G6"/>
      <c r="H6"/>
    </row>
    <row r="7" spans="1:10" ht="12" customHeight="1" thickBot="1">
      <c r="A7" s="313"/>
      <c r="B7" s="313"/>
      <c r="C7" s="313"/>
      <c r="D7" s="313"/>
      <c r="E7" s="313"/>
      <c r="F7" s="313"/>
      <c r="G7" s="313"/>
      <c r="H7" s="185"/>
      <c r="I7" s="44"/>
      <c r="J7" s="44" t="s">
        <v>65</v>
      </c>
    </row>
    <row r="8" spans="1:10" ht="42.75" customHeight="1" thickTop="1">
      <c r="A8" s="206" t="s">
        <v>47</v>
      </c>
      <c r="B8" s="207" t="s">
        <v>48</v>
      </c>
      <c r="C8" s="208" t="s">
        <v>376</v>
      </c>
      <c r="D8" s="208" t="s">
        <v>392</v>
      </c>
      <c r="E8" s="208" t="s">
        <v>398</v>
      </c>
      <c r="F8" s="208" t="s">
        <v>503</v>
      </c>
      <c r="G8" s="209" t="s">
        <v>49</v>
      </c>
      <c r="H8" s="228" t="s">
        <v>522</v>
      </c>
      <c r="I8" s="228" t="s">
        <v>588</v>
      </c>
      <c r="J8" s="229" t="s">
        <v>586</v>
      </c>
    </row>
    <row r="9" spans="1:11" s="57" customFormat="1" ht="12.75">
      <c r="A9" s="120">
        <v>1</v>
      </c>
      <c r="B9" s="121">
        <v>2</v>
      </c>
      <c r="C9" s="121" t="s">
        <v>393</v>
      </c>
      <c r="D9" s="121" t="s">
        <v>394</v>
      </c>
      <c r="E9" s="121" t="s">
        <v>395</v>
      </c>
      <c r="F9" s="121" t="s">
        <v>396</v>
      </c>
      <c r="G9" s="121" t="s">
        <v>397</v>
      </c>
      <c r="H9" s="186">
        <v>8</v>
      </c>
      <c r="I9" s="90">
        <v>9</v>
      </c>
      <c r="J9" s="84">
        <v>10</v>
      </c>
      <c r="K9" s="109"/>
    </row>
    <row r="10" spans="1:10" s="57" customFormat="1" ht="39" customHeight="1">
      <c r="A10" s="120"/>
      <c r="B10" s="121"/>
      <c r="C10" s="121"/>
      <c r="D10" s="121"/>
      <c r="E10" s="121"/>
      <c r="F10" s="121"/>
      <c r="G10" s="122" t="s">
        <v>126</v>
      </c>
      <c r="H10" s="188">
        <f>SUM(H11+H149)</f>
        <v>22450000</v>
      </c>
      <c r="I10" s="188">
        <f>SUM(I11+I149)</f>
        <v>473300</v>
      </c>
      <c r="J10" s="252">
        <f>SUM(J11+J149)</f>
        <v>22923300</v>
      </c>
    </row>
    <row r="11" spans="1:10" ht="33.75" customHeight="1">
      <c r="A11" s="42"/>
      <c r="B11" s="123"/>
      <c r="C11" s="123"/>
      <c r="D11" s="124"/>
      <c r="E11" s="123"/>
      <c r="F11" s="124"/>
      <c r="G11" s="125" t="s">
        <v>420</v>
      </c>
      <c r="H11" s="188">
        <f>SUM(H13+H59)</f>
        <v>1545250</v>
      </c>
      <c r="I11" s="188">
        <f>SUM(I13+I59)</f>
        <v>82625</v>
      </c>
      <c r="J11" s="252">
        <f>SUM(J13+J59)</f>
        <v>1627875</v>
      </c>
    </row>
    <row r="12" spans="1:10" ht="11.25" customHeight="1">
      <c r="A12" s="126"/>
      <c r="B12" s="127"/>
      <c r="C12" s="127"/>
      <c r="D12" s="128"/>
      <c r="E12" s="127"/>
      <c r="F12" s="128"/>
      <c r="G12" s="129"/>
      <c r="H12" s="189"/>
      <c r="I12" s="189"/>
      <c r="J12" s="243"/>
    </row>
    <row r="13" spans="1:10" ht="30.75" customHeight="1">
      <c r="A13" s="42"/>
      <c r="B13" s="123"/>
      <c r="C13" s="123"/>
      <c r="D13" s="124"/>
      <c r="E13" s="123"/>
      <c r="F13" s="124"/>
      <c r="G13" s="54" t="s">
        <v>421</v>
      </c>
      <c r="H13" s="188">
        <f>H15+H37</f>
        <v>1241250</v>
      </c>
      <c r="I13" s="188">
        <f>I15+I37</f>
        <v>43125</v>
      </c>
      <c r="J13" s="252">
        <f>J15+J37</f>
        <v>1284375</v>
      </c>
    </row>
    <row r="14" spans="1:10" ht="10.5" customHeight="1">
      <c r="A14" s="130"/>
      <c r="B14" s="131"/>
      <c r="C14" s="131"/>
      <c r="D14" s="132"/>
      <c r="E14" s="131"/>
      <c r="F14" s="132"/>
      <c r="G14" s="82"/>
      <c r="H14" s="190"/>
      <c r="I14" s="231"/>
      <c r="J14" s="244"/>
    </row>
    <row r="15" spans="1:10" ht="36.75" customHeight="1">
      <c r="A15" s="133"/>
      <c r="B15" s="134"/>
      <c r="C15" s="134"/>
      <c r="D15" s="135"/>
      <c r="E15" s="134" t="s">
        <v>432</v>
      </c>
      <c r="F15" s="136"/>
      <c r="G15" s="137" t="s">
        <v>419</v>
      </c>
      <c r="H15" s="191">
        <f>(H16)</f>
        <v>988000</v>
      </c>
      <c r="I15" s="191">
        <f>(I16)</f>
        <v>18000</v>
      </c>
      <c r="J15" s="253">
        <f>(J16)</f>
        <v>1006000</v>
      </c>
    </row>
    <row r="16" spans="1:10" ht="33" customHeight="1">
      <c r="A16" s="130"/>
      <c r="B16" s="131"/>
      <c r="C16" s="131"/>
      <c r="D16" s="132"/>
      <c r="E16" s="138" t="s">
        <v>441</v>
      </c>
      <c r="F16" s="138"/>
      <c r="G16" s="210" t="s">
        <v>3</v>
      </c>
      <c r="H16" s="193">
        <f>SUM(H19+H27+H32)</f>
        <v>988000</v>
      </c>
      <c r="I16" s="193">
        <f>SUM(I18+I27+I32)</f>
        <v>18000</v>
      </c>
      <c r="J16" s="254">
        <f>SUM(J18+J27+J32)</f>
        <v>1006000</v>
      </c>
    </row>
    <row r="17" spans="1:10" ht="8.25" customHeight="1">
      <c r="A17" s="130"/>
      <c r="B17" s="131"/>
      <c r="C17" s="131"/>
      <c r="D17" s="132"/>
      <c r="E17" s="131"/>
      <c r="F17" s="139"/>
      <c r="G17" s="53"/>
      <c r="H17" s="193"/>
      <c r="I17" s="193"/>
      <c r="J17" s="245"/>
    </row>
    <row r="18" spans="1:10" s="68" customFormat="1" ht="19.5" customHeight="1">
      <c r="A18" s="130"/>
      <c r="B18" s="131"/>
      <c r="C18" s="131"/>
      <c r="D18" s="132"/>
      <c r="E18" s="131"/>
      <c r="F18" s="140" t="s">
        <v>457</v>
      </c>
      <c r="G18" s="83" t="s">
        <v>4</v>
      </c>
      <c r="H18" s="194">
        <f aca="true" t="shared" si="0" ref="H18:J19">SUM(H19)</f>
        <v>508000</v>
      </c>
      <c r="I18" s="194">
        <f t="shared" si="0"/>
        <v>24000</v>
      </c>
      <c r="J18" s="255">
        <f t="shared" si="0"/>
        <v>532000</v>
      </c>
    </row>
    <row r="19" spans="1:10" ht="15" customHeight="1">
      <c r="A19" s="130"/>
      <c r="B19" s="22">
        <v>3</v>
      </c>
      <c r="C19" s="22"/>
      <c r="D19" s="132"/>
      <c r="E19" s="22"/>
      <c r="F19" s="139"/>
      <c r="G19" s="53" t="s">
        <v>129</v>
      </c>
      <c r="H19" s="193">
        <f t="shared" si="0"/>
        <v>508000</v>
      </c>
      <c r="I19" s="193">
        <f t="shared" si="0"/>
        <v>24000</v>
      </c>
      <c r="J19" s="254">
        <f t="shared" si="0"/>
        <v>532000</v>
      </c>
    </row>
    <row r="20" spans="1:10" ht="15" customHeight="1">
      <c r="A20" s="34"/>
      <c r="B20" s="21">
        <v>32</v>
      </c>
      <c r="C20" s="21"/>
      <c r="D20" s="35"/>
      <c r="E20" s="21"/>
      <c r="F20" s="141"/>
      <c r="G20" s="53" t="s">
        <v>70</v>
      </c>
      <c r="H20" s="193">
        <f>SUM(H21:H25)</f>
        <v>508000</v>
      </c>
      <c r="I20" s="193">
        <f>SUM(I21:I25)</f>
        <v>24000</v>
      </c>
      <c r="J20" s="254">
        <f>SUM(J21:J25)</f>
        <v>532000</v>
      </c>
    </row>
    <row r="21" spans="1:10" ht="16.5" customHeight="1">
      <c r="A21" s="26" t="s">
        <v>145</v>
      </c>
      <c r="B21" s="23">
        <v>321</v>
      </c>
      <c r="C21" s="111">
        <v>1</v>
      </c>
      <c r="D21" s="36" t="s">
        <v>21</v>
      </c>
      <c r="E21" s="23"/>
      <c r="F21" s="142"/>
      <c r="G21" s="82" t="s">
        <v>71</v>
      </c>
      <c r="H21" s="195">
        <f>('[2]Posebni dio'!$I$18)</f>
        <v>20000</v>
      </c>
      <c r="I21" s="195">
        <f>J21-H21</f>
        <v>0</v>
      </c>
      <c r="J21" s="246">
        <f>('[3]Posebni dio'!$J$18)</f>
        <v>20000</v>
      </c>
    </row>
    <row r="22" spans="1:10" ht="15.75" customHeight="1">
      <c r="A22" s="26" t="s">
        <v>146</v>
      </c>
      <c r="B22" s="23">
        <v>322</v>
      </c>
      <c r="C22" s="111">
        <v>1</v>
      </c>
      <c r="D22" s="36" t="s">
        <v>21</v>
      </c>
      <c r="E22" s="23"/>
      <c r="F22" s="142"/>
      <c r="G22" s="82" t="s">
        <v>108</v>
      </c>
      <c r="H22" s="195">
        <f>('[2]Posebni dio'!$I$19)</f>
        <v>25000</v>
      </c>
      <c r="I22" s="195">
        <f>J22-H22</f>
        <v>0</v>
      </c>
      <c r="J22" s="246">
        <f>('[3]Posebni dio'!$J$19)</f>
        <v>25000</v>
      </c>
    </row>
    <row r="23" spans="1:10" ht="15" customHeight="1">
      <c r="A23" s="26" t="s">
        <v>147</v>
      </c>
      <c r="B23" s="23">
        <v>323</v>
      </c>
      <c r="C23" s="111">
        <v>1</v>
      </c>
      <c r="D23" s="36" t="s">
        <v>21</v>
      </c>
      <c r="E23" s="23"/>
      <c r="F23" s="142"/>
      <c r="G23" s="82" t="s">
        <v>73</v>
      </c>
      <c r="H23" s="195">
        <f>SUM('[2]Posebni dio'!$I$20:$I$23)</f>
        <v>143000</v>
      </c>
      <c r="I23" s="195">
        <f>J23-H23</f>
        <v>1000</v>
      </c>
      <c r="J23" s="246">
        <f>SUM('[3]Posebni dio'!$J$20:$J$24)</f>
        <v>144000</v>
      </c>
    </row>
    <row r="24" spans="1:10" ht="17.25" customHeight="1">
      <c r="A24" s="26" t="s">
        <v>211</v>
      </c>
      <c r="B24" s="23">
        <v>324</v>
      </c>
      <c r="C24" s="111">
        <v>1</v>
      </c>
      <c r="D24" s="36" t="s">
        <v>21</v>
      </c>
      <c r="E24" s="23"/>
      <c r="F24" s="142"/>
      <c r="G24" s="143" t="s">
        <v>331</v>
      </c>
      <c r="H24" s="195">
        <f>('[2]Posebni dio'!$I$24)</f>
        <v>10000</v>
      </c>
      <c r="I24" s="195">
        <f>J24-H24</f>
        <v>0</v>
      </c>
      <c r="J24" s="246">
        <f>('[3]Posebni dio'!$J$25)</f>
        <v>10000</v>
      </c>
    </row>
    <row r="25" spans="1:10" ht="15.75" customHeight="1">
      <c r="A25" s="26" t="s">
        <v>335</v>
      </c>
      <c r="B25" s="23">
        <v>329</v>
      </c>
      <c r="C25" s="111">
        <v>1</v>
      </c>
      <c r="D25" s="36" t="s">
        <v>21</v>
      </c>
      <c r="E25" s="23"/>
      <c r="F25" s="142"/>
      <c r="G25" s="82" t="s">
        <v>74</v>
      </c>
      <c r="H25" s="195">
        <f>SUM('[2]Posebni dio'!$I$25+'[2]Posebni dio'!$I$26+'[2]Posebni dio'!$I$27+'[2]Posebni dio'!$I$30)</f>
        <v>310000</v>
      </c>
      <c r="I25" s="195">
        <f>J25-H25</f>
        <v>23000</v>
      </c>
      <c r="J25" s="246">
        <f>SUM('[3]Posebni dio'!$J$26:$J$28,'[3]Posebni dio'!$J$31)</f>
        <v>333000</v>
      </c>
    </row>
    <row r="26" spans="1:10" ht="9.75" customHeight="1">
      <c r="A26" s="26"/>
      <c r="B26" s="23"/>
      <c r="C26" s="111"/>
      <c r="D26" s="36"/>
      <c r="E26" s="23"/>
      <c r="F26" s="142"/>
      <c r="G26" s="82"/>
      <c r="H26" s="189"/>
      <c r="I26" s="189"/>
      <c r="J26" s="247"/>
    </row>
    <row r="27" spans="1:10" s="68" customFormat="1" ht="18.75" customHeight="1">
      <c r="A27" s="26"/>
      <c r="B27" s="23"/>
      <c r="C27" s="111"/>
      <c r="D27" s="36"/>
      <c r="E27" s="23"/>
      <c r="F27" s="144" t="s">
        <v>458</v>
      </c>
      <c r="G27" s="83" t="s">
        <v>332</v>
      </c>
      <c r="H27" s="196">
        <f aca="true" t="shared" si="1" ref="H27:J29">SUM(H28)</f>
        <v>100000</v>
      </c>
      <c r="I27" s="196">
        <f t="shared" si="1"/>
        <v>0</v>
      </c>
      <c r="J27" s="256">
        <f t="shared" si="1"/>
        <v>100000</v>
      </c>
    </row>
    <row r="28" spans="1:10" ht="18" customHeight="1">
      <c r="A28" s="26"/>
      <c r="B28" s="21">
        <v>3</v>
      </c>
      <c r="C28" s="111"/>
      <c r="D28" s="36"/>
      <c r="E28" s="23"/>
      <c r="F28" s="142"/>
      <c r="G28" s="210" t="s">
        <v>129</v>
      </c>
      <c r="H28" s="193">
        <f t="shared" si="1"/>
        <v>100000</v>
      </c>
      <c r="I28" s="193">
        <f t="shared" si="1"/>
        <v>0</v>
      </c>
      <c r="J28" s="254">
        <f t="shared" si="1"/>
        <v>100000</v>
      </c>
    </row>
    <row r="29" spans="1:10" ht="15.75" customHeight="1">
      <c r="A29" s="26"/>
      <c r="B29" s="21">
        <v>32</v>
      </c>
      <c r="C29" s="110"/>
      <c r="D29" s="35"/>
      <c r="E29" s="21"/>
      <c r="F29" s="141"/>
      <c r="G29" s="210" t="s">
        <v>70</v>
      </c>
      <c r="H29" s="193">
        <f t="shared" si="1"/>
        <v>100000</v>
      </c>
      <c r="I29" s="193">
        <f t="shared" si="1"/>
        <v>0</v>
      </c>
      <c r="J29" s="254">
        <f t="shared" si="1"/>
        <v>100000</v>
      </c>
    </row>
    <row r="30" spans="1:10" ht="16.5" customHeight="1">
      <c r="A30" s="26" t="s">
        <v>212</v>
      </c>
      <c r="B30" s="23">
        <v>329</v>
      </c>
      <c r="C30" s="111">
        <v>1</v>
      </c>
      <c r="D30" s="36" t="s">
        <v>21</v>
      </c>
      <c r="E30" s="23"/>
      <c r="F30" s="142"/>
      <c r="G30" s="82" t="s">
        <v>74</v>
      </c>
      <c r="H30" s="195">
        <f>('[2]Posebni dio'!$I$28)</f>
        <v>100000</v>
      </c>
      <c r="I30" s="195">
        <f>J30-H30</f>
        <v>0</v>
      </c>
      <c r="J30" s="246">
        <f>('[3]Posebni dio'!$J$29)</f>
        <v>100000</v>
      </c>
    </row>
    <row r="31" spans="1:10" ht="5.25" customHeight="1">
      <c r="A31" s="26"/>
      <c r="B31" s="23"/>
      <c r="C31" s="111"/>
      <c r="D31" s="36"/>
      <c r="E31" s="23"/>
      <c r="F31" s="142"/>
      <c r="G31" s="82"/>
      <c r="H31" s="195"/>
      <c r="I31" s="195"/>
      <c r="J31" s="246"/>
    </row>
    <row r="32" spans="1:10" ht="23.25" customHeight="1">
      <c r="A32" s="26"/>
      <c r="B32" s="23"/>
      <c r="C32" s="111"/>
      <c r="D32" s="36"/>
      <c r="E32" s="23"/>
      <c r="F32" s="144" t="s">
        <v>462</v>
      </c>
      <c r="G32" s="83" t="s">
        <v>523</v>
      </c>
      <c r="H32" s="196">
        <f aca="true" t="shared" si="2" ref="H32:J34">SUM(H33)</f>
        <v>380000</v>
      </c>
      <c r="I32" s="196">
        <f t="shared" si="2"/>
        <v>-6000</v>
      </c>
      <c r="J32" s="256">
        <f t="shared" si="2"/>
        <v>374000</v>
      </c>
    </row>
    <row r="33" spans="1:10" ht="16.5" customHeight="1">
      <c r="A33" s="26"/>
      <c r="B33" s="21">
        <v>3</v>
      </c>
      <c r="C33" s="111"/>
      <c r="D33" s="36"/>
      <c r="E33" s="23"/>
      <c r="F33" s="142"/>
      <c r="G33" s="53" t="s">
        <v>129</v>
      </c>
      <c r="H33" s="193">
        <f t="shared" si="2"/>
        <v>380000</v>
      </c>
      <c r="I33" s="193">
        <f t="shared" si="2"/>
        <v>-6000</v>
      </c>
      <c r="J33" s="254">
        <f t="shared" si="2"/>
        <v>374000</v>
      </c>
    </row>
    <row r="34" spans="1:10" ht="16.5" customHeight="1">
      <c r="A34" s="26"/>
      <c r="B34" s="21">
        <v>32</v>
      </c>
      <c r="C34" s="110"/>
      <c r="D34" s="35"/>
      <c r="E34" s="21"/>
      <c r="F34" s="141"/>
      <c r="G34" s="53" t="s">
        <v>70</v>
      </c>
      <c r="H34" s="193">
        <f t="shared" si="2"/>
        <v>380000</v>
      </c>
      <c r="I34" s="193">
        <f t="shared" si="2"/>
        <v>-6000</v>
      </c>
      <c r="J34" s="254">
        <f t="shared" si="2"/>
        <v>374000</v>
      </c>
    </row>
    <row r="35" spans="1:10" ht="15.75" customHeight="1">
      <c r="A35" s="26" t="s">
        <v>213</v>
      </c>
      <c r="B35" s="23">
        <v>329</v>
      </c>
      <c r="C35" s="111">
        <v>1.3</v>
      </c>
      <c r="D35" s="36" t="s">
        <v>21</v>
      </c>
      <c r="E35" s="23"/>
      <c r="F35" s="142"/>
      <c r="G35" s="82" t="s">
        <v>74</v>
      </c>
      <c r="H35" s="195">
        <f>('[2]Posebni dio'!$I$29)</f>
        <v>380000</v>
      </c>
      <c r="I35" s="195">
        <f>J35-H35</f>
        <v>-6000</v>
      </c>
      <c r="J35" s="246">
        <f>('[3]Posebni dio'!$J$30)</f>
        <v>374000</v>
      </c>
    </row>
    <row r="36" spans="1:10" ht="5.25" customHeight="1">
      <c r="A36" s="26"/>
      <c r="B36" s="23"/>
      <c r="C36" s="111"/>
      <c r="D36" s="36"/>
      <c r="E36" s="23"/>
      <c r="F36" s="142"/>
      <c r="G36" s="82"/>
      <c r="H36" s="189"/>
      <c r="I36" s="189"/>
      <c r="J36" s="247"/>
    </row>
    <row r="37" spans="1:11" ht="28.5" customHeight="1">
      <c r="A37" s="145"/>
      <c r="B37" s="146"/>
      <c r="C37" s="147"/>
      <c r="D37" s="148"/>
      <c r="E37" s="146" t="s">
        <v>433</v>
      </c>
      <c r="F37" s="149"/>
      <c r="G37" s="150" t="s">
        <v>417</v>
      </c>
      <c r="H37" s="197">
        <f>H39+H51</f>
        <v>253250</v>
      </c>
      <c r="I37" s="197">
        <f>I39+I51</f>
        <v>25125</v>
      </c>
      <c r="J37" s="257">
        <f>J39+J51</f>
        <v>278375</v>
      </c>
      <c r="K37" s="73"/>
    </row>
    <row r="38" spans="1:10" ht="6" customHeight="1">
      <c r="A38" s="26"/>
      <c r="B38" s="23"/>
      <c r="C38" s="111"/>
      <c r="D38" s="36"/>
      <c r="E38" s="23"/>
      <c r="F38" s="142"/>
      <c r="G38" s="211"/>
      <c r="H38" s="198"/>
      <c r="I38" s="198"/>
      <c r="J38" s="248"/>
    </row>
    <row r="39" spans="1:10" ht="31.5" customHeight="1">
      <c r="A39" s="26"/>
      <c r="B39" s="23"/>
      <c r="C39" s="111"/>
      <c r="D39" s="36"/>
      <c r="E39" s="179" t="s">
        <v>442</v>
      </c>
      <c r="F39" s="142"/>
      <c r="G39" s="210" t="s">
        <v>7</v>
      </c>
      <c r="H39" s="193">
        <f>SUM(H41,H46)</f>
        <v>176250</v>
      </c>
      <c r="I39" s="193">
        <f>SUM(I41,I46)</f>
        <v>-17875</v>
      </c>
      <c r="J39" s="254">
        <f>SUM(J41,J46)</f>
        <v>158375</v>
      </c>
    </row>
    <row r="40" spans="1:10" ht="5.25" customHeight="1">
      <c r="A40" s="26"/>
      <c r="B40" s="23"/>
      <c r="C40" s="111"/>
      <c r="D40" s="36"/>
      <c r="E40" s="23"/>
      <c r="F40" s="142"/>
      <c r="G40" s="82"/>
      <c r="H40" s="189"/>
      <c r="I40" s="189"/>
      <c r="J40" s="247"/>
    </row>
    <row r="41" spans="1:10" s="68" customFormat="1" ht="21" customHeight="1">
      <c r="A41" s="26"/>
      <c r="B41" s="23"/>
      <c r="C41" s="111"/>
      <c r="D41" s="36"/>
      <c r="E41" s="23"/>
      <c r="F41" s="144" t="s">
        <v>459</v>
      </c>
      <c r="G41" s="83" t="s">
        <v>5</v>
      </c>
      <c r="H41" s="196">
        <f aca="true" t="shared" si="3" ref="H41:J43">SUM(H42)</f>
        <v>25000</v>
      </c>
      <c r="I41" s="196">
        <f t="shared" si="3"/>
        <v>-6250</v>
      </c>
      <c r="J41" s="256">
        <f t="shared" si="3"/>
        <v>18750</v>
      </c>
    </row>
    <row r="42" spans="1:10" ht="16.5" customHeight="1">
      <c r="A42" s="26"/>
      <c r="B42" s="21">
        <v>3</v>
      </c>
      <c r="C42" s="110"/>
      <c r="D42" s="36"/>
      <c r="E42" s="21"/>
      <c r="F42" s="142"/>
      <c r="G42" s="210" t="s">
        <v>129</v>
      </c>
      <c r="H42" s="193">
        <f t="shared" si="3"/>
        <v>25000</v>
      </c>
      <c r="I42" s="193">
        <f t="shared" si="3"/>
        <v>-6250</v>
      </c>
      <c r="J42" s="254">
        <f t="shared" si="3"/>
        <v>18750</v>
      </c>
    </row>
    <row r="43" spans="1:10" ht="18.75" customHeight="1">
      <c r="A43" s="26"/>
      <c r="B43" s="21">
        <v>38</v>
      </c>
      <c r="C43" s="110"/>
      <c r="D43" s="36"/>
      <c r="E43" s="21"/>
      <c r="F43" s="142"/>
      <c r="G43" s="210" t="s">
        <v>81</v>
      </c>
      <c r="H43" s="193">
        <f t="shared" si="3"/>
        <v>25000</v>
      </c>
      <c r="I43" s="193">
        <f t="shared" si="3"/>
        <v>-6250</v>
      </c>
      <c r="J43" s="254">
        <f t="shared" si="3"/>
        <v>18750</v>
      </c>
    </row>
    <row r="44" spans="1:10" ht="15" customHeight="1">
      <c r="A44" s="26" t="s">
        <v>148</v>
      </c>
      <c r="B44" s="23">
        <v>381</v>
      </c>
      <c r="C44" s="111">
        <v>1</v>
      </c>
      <c r="D44" s="36">
        <v>860</v>
      </c>
      <c r="E44" s="23"/>
      <c r="F44" s="142"/>
      <c r="G44" s="82" t="s">
        <v>6</v>
      </c>
      <c r="H44" s="195">
        <f>('[2]Posebni dio'!$I$40)</f>
        <v>25000</v>
      </c>
      <c r="I44" s="195">
        <f>J44-H44</f>
        <v>-6250</v>
      </c>
      <c r="J44" s="246">
        <f>SUM('[3]Posebni dio'!$J$41)</f>
        <v>18750</v>
      </c>
    </row>
    <row r="45" spans="1:10" ht="5.25" customHeight="1">
      <c r="A45" s="26"/>
      <c r="B45" s="23"/>
      <c r="C45" s="111"/>
      <c r="D45" s="36"/>
      <c r="E45" s="23"/>
      <c r="F45" s="142"/>
      <c r="G45" s="82"/>
      <c r="H45" s="189"/>
      <c r="I45" s="189"/>
      <c r="J45" s="247"/>
    </row>
    <row r="46" spans="1:10" s="68" customFormat="1" ht="31.5" customHeight="1">
      <c r="A46" s="26"/>
      <c r="B46" s="23"/>
      <c r="C46" s="111"/>
      <c r="D46" s="36"/>
      <c r="E46" s="23"/>
      <c r="F46" s="144" t="s">
        <v>460</v>
      </c>
      <c r="G46" s="83" t="s">
        <v>8</v>
      </c>
      <c r="H46" s="196">
        <f aca="true" t="shared" si="4" ref="H46:J48">SUM(H47)</f>
        <v>151250</v>
      </c>
      <c r="I46" s="196">
        <f t="shared" si="4"/>
        <v>-11625</v>
      </c>
      <c r="J46" s="256">
        <f t="shared" si="4"/>
        <v>139625</v>
      </c>
    </row>
    <row r="47" spans="1:10" ht="17.25" customHeight="1">
      <c r="A47" s="26"/>
      <c r="B47" s="21">
        <v>3</v>
      </c>
      <c r="C47" s="110"/>
      <c r="D47" s="36"/>
      <c r="E47" s="21"/>
      <c r="F47" s="142"/>
      <c r="G47" s="210" t="s">
        <v>129</v>
      </c>
      <c r="H47" s="193">
        <f t="shared" si="4"/>
        <v>151250</v>
      </c>
      <c r="I47" s="193">
        <f t="shared" si="4"/>
        <v>-11625</v>
      </c>
      <c r="J47" s="254">
        <f t="shared" si="4"/>
        <v>139625</v>
      </c>
    </row>
    <row r="48" spans="1:10" ht="16.5" customHeight="1">
      <c r="A48" s="26"/>
      <c r="B48" s="21">
        <v>38</v>
      </c>
      <c r="C48" s="110"/>
      <c r="D48" s="36"/>
      <c r="E48" s="21"/>
      <c r="F48" s="142"/>
      <c r="G48" s="210" t="s">
        <v>81</v>
      </c>
      <c r="H48" s="193">
        <f t="shared" si="4"/>
        <v>151250</v>
      </c>
      <c r="I48" s="193">
        <f t="shared" si="4"/>
        <v>-11625</v>
      </c>
      <c r="J48" s="254">
        <f t="shared" si="4"/>
        <v>139625</v>
      </c>
    </row>
    <row r="49" spans="1:10" ht="16.5" customHeight="1">
      <c r="A49" s="26" t="s">
        <v>215</v>
      </c>
      <c r="B49" s="23">
        <v>381</v>
      </c>
      <c r="C49" s="111">
        <v>1</v>
      </c>
      <c r="D49" s="36" t="s">
        <v>37</v>
      </c>
      <c r="E49" s="23"/>
      <c r="F49" s="142"/>
      <c r="G49" s="82" t="s">
        <v>82</v>
      </c>
      <c r="H49" s="195">
        <f>SUM('[2]Posebni dio'!$I$41:$I$53)</f>
        <v>151250</v>
      </c>
      <c r="I49" s="195">
        <f>J49-H49</f>
        <v>-11625</v>
      </c>
      <c r="J49" s="246">
        <f>SUM('[3]Posebni dio'!$J$42:$J$55)</f>
        <v>139625</v>
      </c>
    </row>
    <row r="50" spans="1:10" ht="6" customHeight="1">
      <c r="A50" s="26"/>
      <c r="B50" s="23"/>
      <c r="C50" s="111"/>
      <c r="D50" s="36"/>
      <c r="E50" s="23"/>
      <c r="F50" s="142"/>
      <c r="G50" s="82"/>
      <c r="H50" s="189"/>
      <c r="I50" s="189"/>
      <c r="J50" s="247"/>
    </row>
    <row r="51" spans="1:10" ht="30" customHeight="1">
      <c r="A51" s="151"/>
      <c r="B51" s="152"/>
      <c r="C51" s="153"/>
      <c r="D51" s="154"/>
      <c r="E51" s="155" t="s">
        <v>443</v>
      </c>
      <c r="F51" s="155"/>
      <c r="G51" s="210" t="s">
        <v>9</v>
      </c>
      <c r="H51" s="193">
        <f>H54</f>
        <v>77000</v>
      </c>
      <c r="I51" s="193">
        <f>I54</f>
        <v>43000</v>
      </c>
      <c r="J51" s="254">
        <f>J54</f>
        <v>120000</v>
      </c>
    </row>
    <row r="52" spans="1:10" ht="3.75" customHeight="1">
      <c r="A52" s="151"/>
      <c r="B52" s="152"/>
      <c r="C52" s="153"/>
      <c r="D52" s="154"/>
      <c r="E52" s="152"/>
      <c r="F52" s="156"/>
      <c r="G52" s="53"/>
      <c r="H52" s="193"/>
      <c r="I52" s="193"/>
      <c r="J52" s="245"/>
    </row>
    <row r="53" spans="1:10" s="68" customFormat="1" ht="31.5" customHeight="1">
      <c r="A53" s="151"/>
      <c r="B53" s="152"/>
      <c r="C53" s="153"/>
      <c r="D53" s="154"/>
      <c r="E53" s="152"/>
      <c r="F53" s="144" t="s">
        <v>497</v>
      </c>
      <c r="G53" s="83" t="s">
        <v>10</v>
      </c>
      <c r="H53" s="196">
        <f aca="true" t="shared" si="5" ref="H53:J54">H54</f>
        <v>77000</v>
      </c>
      <c r="I53" s="196">
        <f t="shared" si="5"/>
        <v>43000</v>
      </c>
      <c r="J53" s="256">
        <f t="shared" si="5"/>
        <v>120000</v>
      </c>
    </row>
    <row r="54" spans="1:10" ht="16.5" customHeight="1">
      <c r="A54" s="151"/>
      <c r="B54" s="21">
        <v>3</v>
      </c>
      <c r="C54" s="110"/>
      <c r="D54" s="154"/>
      <c r="E54" s="21"/>
      <c r="F54" s="156"/>
      <c r="G54" s="210" t="s">
        <v>129</v>
      </c>
      <c r="H54" s="193">
        <f t="shared" si="5"/>
        <v>77000</v>
      </c>
      <c r="I54" s="193">
        <f t="shared" si="5"/>
        <v>43000</v>
      </c>
      <c r="J54" s="254">
        <f t="shared" si="5"/>
        <v>120000</v>
      </c>
    </row>
    <row r="55" spans="1:10" ht="15.75" customHeight="1">
      <c r="A55" s="26"/>
      <c r="B55" s="21">
        <v>32</v>
      </c>
      <c r="C55" s="110"/>
      <c r="D55" s="36"/>
      <c r="E55" s="21"/>
      <c r="F55" s="142"/>
      <c r="G55" s="210" t="s">
        <v>70</v>
      </c>
      <c r="H55" s="193">
        <f>SUM(H56:H57)</f>
        <v>77000</v>
      </c>
      <c r="I55" s="193">
        <f>SUM(I56:I57)</f>
        <v>43000</v>
      </c>
      <c r="J55" s="254">
        <f>SUM(J56:J57)</f>
        <v>120000</v>
      </c>
    </row>
    <row r="56" spans="1:10" ht="15.75" customHeight="1">
      <c r="A56" s="26" t="s">
        <v>214</v>
      </c>
      <c r="B56" s="23">
        <v>323</v>
      </c>
      <c r="C56" s="111">
        <v>1</v>
      </c>
      <c r="D56" s="36" t="s">
        <v>21</v>
      </c>
      <c r="E56" s="23"/>
      <c r="F56" s="142"/>
      <c r="G56" s="82" t="s">
        <v>73</v>
      </c>
      <c r="H56" s="195">
        <f>SUM('[2]Posebni dio'!$I$61:$I$63)</f>
        <v>46000</v>
      </c>
      <c r="I56" s="195">
        <f>J56-H56</f>
        <v>7000</v>
      </c>
      <c r="J56" s="246">
        <f>SUM('[3]Posebni dio'!$J$63:$J$65)</f>
        <v>53000</v>
      </c>
    </row>
    <row r="57" spans="1:10" ht="15.75" customHeight="1">
      <c r="A57" s="26" t="s">
        <v>216</v>
      </c>
      <c r="B57" s="23">
        <v>329</v>
      </c>
      <c r="C57" s="111">
        <v>1</v>
      </c>
      <c r="D57" s="36">
        <v>111</v>
      </c>
      <c r="E57" s="23"/>
      <c r="F57" s="142"/>
      <c r="G57" s="82" t="s">
        <v>74</v>
      </c>
      <c r="H57" s="195">
        <f>SUM('[2]Posebni dio'!$I$64:$I$65)</f>
        <v>31000</v>
      </c>
      <c r="I57" s="195">
        <f>J57-H57</f>
        <v>36000</v>
      </c>
      <c r="J57" s="246">
        <f>SUM('[3]Posebni dio'!$J$66:$J$67)</f>
        <v>67000</v>
      </c>
    </row>
    <row r="58" spans="1:10" ht="3.75" customHeight="1">
      <c r="A58" s="26"/>
      <c r="B58" s="23"/>
      <c r="C58" s="111"/>
      <c r="D58" s="36"/>
      <c r="E58" s="23"/>
      <c r="F58" s="142"/>
      <c r="G58" s="82"/>
      <c r="H58" s="189"/>
      <c r="I58" s="189"/>
      <c r="J58" s="247"/>
    </row>
    <row r="59" spans="1:10" ht="38.25" customHeight="1">
      <c r="A59" s="32"/>
      <c r="B59" s="33"/>
      <c r="C59" s="108"/>
      <c r="D59" s="41"/>
      <c r="E59" s="33"/>
      <c r="F59" s="157"/>
      <c r="G59" s="54" t="s">
        <v>422</v>
      </c>
      <c r="H59" s="188">
        <f>SUM(H61)</f>
        <v>304000</v>
      </c>
      <c r="I59" s="188">
        <f>SUM(I61)</f>
        <v>39500</v>
      </c>
      <c r="J59" s="252">
        <f>SUM(J61)</f>
        <v>343500</v>
      </c>
    </row>
    <row r="60" spans="1:10" ht="3" customHeight="1">
      <c r="A60" s="26"/>
      <c r="B60" s="23"/>
      <c r="C60" s="111"/>
      <c r="D60" s="36"/>
      <c r="E60" s="23"/>
      <c r="F60" s="142"/>
      <c r="G60" s="82"/>
      <c r="H60" s="190"/>
      <c r="I60" s="189"/>
      <c r="J60" s="247"/>
    </row>
    <row r="61" spans="1:10" ht="31.5" customHeight="1">
      <c r="A61" s="145"/>
      <c r="B61" s="146"/>
      <c r="C61" s="147"/>
      <c r="D61" s="148"/>
      <c r="E61" s="146" t="s">
        <v>432</v>
      </c>
      <c r="F61" s="149"/>
      <c r="G61" s="150" t="s">
        <v>419</v>
      </c>
      <c r="H61" s="197">
        <f>H62</f>
        <v>304000</v>
      </c>
      <c r="I61" s="197">
        <f>I62</f>
        <v>39500</v>
      </c>
      <c r="J61" s="257">
        <f>J62</f>
        <v>343500</v>
      </c>
    </row>
    <row r="62" spans="1:10" ht="30" customHeight="1">
      <c r="A62" s="34"/>
      <c r="B62" s="21"/>
      <c r="C62" s="110"/>
      <c r="D62" s="35"/>
      <c r="E62" s="141" t="s">
        <v>441</v>
      </c>
      <c r="F62" s="141"/>
      <c r="G62" s="53" t="s">
        <v>553</v>
      </c>
      <c r="H62" s="193">
        <f>SUM(H64+H82+H93+H102+H111+H121+H130+H140)</f>
        <v>304000</v>
      </c>
      <c r="I62" s="193">
        <f>SUM(I64+I82+I93+I102+I111+I121+I130+I140)</f>
        <v>39500</v>
      </c>
      <c r="J62" s="254">
        <f>SUM(J64+J82+J93+J102+J111+J121+J130+J140)</f>
        <v>343500</v>
      </c>
    </row>
    <row r="63" spans="1:10" ht="4.5" customHeight="1">
      <c r="A63" s="26"/>
      <c r="B63" s="23"/>
      <c r="C63" s="111"/>
      <c r="D63" s="36"/>
      <c r="E63" s="23"/>
      <c r="F63" s="142"/>
      <c r="G63" s="82" t="s">
        <v>11</v>
      </c>
      <c r="H63" s="189"/>
      <c r="I63" s="189"/>
      <c r="J63" s="247"/>
    </row>
    <row r="64" spans="1:10" ht="21" customHeight="1">
      <c r="A64" s="34"/>
      <c r="B64" s="21"/>
      <c r="C64" s="110"/>
      <c r="D64" s="35"/>
      <c r="E64" s="21"/>
      <c r="F64" s="141"/>
      <c r="G64" s="53" t="s">
        <v>127</v>
      </c>
      <c r="H64" s="193">
        <f>SUM(H66,H77)</f>
        <v>139000</v>
      </c>
      <c r="I64" s="193">
        <f>SUM(I65,I76)</f>
        <v>-2000</v>
      </c>
      <c r="J64" s="254">
        <f>SUM(J65)</f>
        <v>137000</v>
      </c>
    </row>
    <row r="65" spans="1:10" ht="19.5" customHeight="1">
      <c r="A65" s="26"/>
      <c r="B65" s="23"/>
      <c r="C65" s="111"/>
      <c r="D65" s="36"/>
      <c r="E65" s="23"/>
      <c r="F65" s="144" t="s">
        <v>457</v>
      </c>
      <c r="G65" s="83" t="s">
        <v>308</v>
      </c>
      <c r="H65" s="194">
        <f>H66</f>
        <v>64000</v>
      </c>
      <c r="I65" s="194">
        <f>I66</f>
        <v>73000</v>
      </c>
      <c r="J65" s="255">
        <f>J66</f>
        <v>137000</v>
      </c>
    </row>
    <row r="66" spans="1:10" ht="15.75" customHeight="1">
      <c r="A66" s="26"/>
      <c r="B66" s="21">
        <v>3</v>
      </c>
      <c r="C66" s="110"/>
      <c r="D66" s="36"/>
      <c r="E66" s="21"/>
      <c r="F66" s="142"/>
      <c r="G66" s="53" t="s">
        <v>129</v>
      </c>
      <c r="H66" s="193">
        <f>SUM(H67,H73)</f>
        <v>64000</v>
      </c>
      <c r="I66" s="193">
        <f>SUM(I67,I73)</f>
        <v>73000</v>
      </c>
      <c r="J66" s="254">
        <f>SUM(J67,J73)</f>
        <v>137000</v>
      </c>
    </row>
    <row r="67" spans="1:10" ht="15" customHeight="1">
      <c r="A67" s="158"/>
      <c r="B67" s="159">
        <v>32</v>
      </c>
      <c r="C67" s="160"/>
      <c r="D67" s="161"/>
      <c r="E67" s="159"/>
      <c r="F67" s="162"/>
      <c r="G67" s="163" t="s">
        <v>70</v>
      </c>
      <c r="H67" s="199">
        <f>SUM(H68:H72)</f>
        <v>61000</v>
      </c>
      <c r="I67" s="199">
        <f>SUM(I68:I72)</f>
        <v>41000</v>
      </c>
      <c r="J67" s="258">
        <f>SUM(J68:J72)</f>
        <v>102000</v>
      </c>
    </row>
    <row r="68" spans="1:11" ht="12.75">
      <c r="A68" s="26" t="s">
        <v>217</v>
      </c>
      <c r="B68" s="23">
        <v>321</v>
      </c>
      <c r="C68" s="111">
        <v>1</v>
      </c>
      <c r="D68" s="36">
        <v>111</v>
      </c>
      <c r="E68" s="23"/>
      <c r="F68" s="142"/>
      <c r="G68" s="82" t="s">
        <v>71</v>
      </c>
      <c r="H68" s="195">
        <f>('[2]Posebni dio'!$I$78)</f>
        <v>8000</v>
      </c>
      <c r="I68" s="195">
        <f>J68-H68</f>
        <v>-8000</v>
      </c>
      <c r="J68" s="246">
        <f>('[3]Posebni dio'!$J$79)</f>
        <v>0</v>
      </c>
      <c r="K68" s="57"/>
    </row>
    <row r="69" spans="1:10" ht="12.75">
      <c r="A69" s="26" t="s">
        <v>149</v>
      </c>
      <c r="B69" s="23">
        <v>322</v>
      </c>
      <c r="C69" s="111">
        <v>1</v>
      </c>
      <c r="D69" s="36">
        <v>660</v>
      </c>
      <c r="E69" s="23"/>
      <c r="F69" s="142"/>
      <c r="G69" s="82" t="s">
        <v>12</v>
      </c>
      <c r="H69" s="195">
        <f>('[2]Posebni dio'!$I$80)</f>
        <v>15000</v>
      </c>
      <c r="I69" s="195">
        <f>J69-H69</f>
        <v>-5000</v>
      </c>
      <c r="J69" s="246">
        <f>('[3]Posebni dio'!$J$82)</f>
        <v>10000</v>
      </c>
    </row>
    <row r="70" spans="1:10" ht="13.5" customHeight="1">
      <c r="A70" s="26" t="s">
        <v>150</v>
      </c>
      <c r="B70" s="23">
        <v>322</v>
      </c>
      <c r="C70" s="111">
        <v>1.6</v>
      </c>
      <c r="D70" s="36" t="s">
        <v>32</v>
      </c>
      <c r="E70" s="23"/>
      <c r="F70" s="142"/>
      <c r="G70" s="82" t="s">
        <v>72</v>
      </c>
      <c r="H70" s="195">
        <f>SUM('[2]Posebni dio'!$I$81)</f>
        <v>5000</v>
      </c>
      <c r="I70" s="195">
        <f>J70-H70</f>
        <v>-1000</v>
      </c>
      <c r="J70" s="246">
        <f>SUM('[3]Posebni dio'!$J$81,'[3]Posebni dio'!$J$83)</f>
        <v>4000</v>
      </c>
    </row>
    <row r="71" spans="1:10" ht="14.25" customHeight="1">
      <c r="A71" s="26" t="s">
        <v>218</v>
      </c>
      <c r="B71" s="23">
        <v>323</v>
      </c>
      <c r="C71" s="111">
        <v>1.6</v>
      </c>
      <c r="D71" s="36" t="s">
        <v>32</v>
      </c>
      <c r="E71" s="23"/>
      <c r="F71" s="142"/>
      <c r="G71" s="82" t="s">
        <v>73</v>
      </c>
      <c r="H71" s="195">
        <f>SUM('[2]Posebni dio'!$I$82:$I$86)</f>
        <v>23000</v>
      </c>
      <c r="I71" s="195">
        <f>J71-H71</f>
        <v>63000</v>
      </c>
      <c r="J71" s="246">
        <f>SUM('[3]Posebni dio'!$J$84:$J$88)</f>
        <v>86000</v>
      </c>
    </row>
    <row r="72" spans="1:10" ht="13.5" customHeight="1">
      <c r="A72" s="26" t="s">
        <v>219</v>
      </c>
      <c r="B72" s="23">
        <v>329</v>
      </c>
      <c r="C72" s="111">
        <v>1</v>
      </c>
      <c r="D72" s="36" t="s">
        <v>32</v>
      </c>
      <c r="E72" s="23"/>
      <c r="F72" s="142"/>
      <c r="G72" s="82" t="s">
        <v>74</v>
      </c>
      <c r="H72" s="195">
        <f>SUM('[2]Posebni dio'!$I$87:$I$89)</f>
        <v>10000</v>
      </c>
      <c r="I72" s="195">
        <f>J72-H72</f>
        <v>-8000</v>
      </c>
      <c r="J72" s="246">
        <f>SUM('[3]Posebni dio'!$J$89:$J$91)</f>
        <v>2000</v>
      </c>
    </row>
    <row r="73" spans="1:10" ht="15" customHeight="1">
      <c r="A73" s="26"/>
      <c r="B73" s="21">
        <v>38</v>
      </c>
      <c r="C73" s="110"/>
      <c r="D73" s="35"/>
      <c r="E73" s="21"/>
      <c r="F73" s="141"/>
      <c r="G73" s="53" t="s">
        <v>81</v>
      </c>
      <c r="H73" s="200">
        <f>SUM(H74)</f>
        <v>3000</v>
      </c>
      <c r="I73" s="200">
        <f>SUM(I74)</f>
        <v>32000</v>
      </c>
      <c r="J73" s="259">
        <f>SUM(J74)</f>
        <v>35000</v>
      </c>
    </row>
    <row r="74" spans="1:10" ht="15.75" customHeight="1">
      <c r="A74" s="26" t="s">
        <v>220</v>
      </c>
      <c r="B74" s="23">
        <v>381</v>
      </c>
      <c r="C74" s="111">
        <v>1</v>
      </c>
      <c r="D74" s="36" t="s">
        <v>37</v>
      </c>
      <c r="E74" s="23"/>
      <c r="F74" s="142"/>
      <c r="G74" s="82" t="s">
        <v>524</v>
      </c>
      <c r="H74" s="195">
        <f>('[2]Posebni dio'!$I$92)</f>
        <v>3000</v>
      </c>
      <c r="I74" s="195">
        <f>J74-H74</f>
        <v>32000</v>
      </c>
      <c r="J74" s="246">
        <f>('[3]Posebni dio'!$J$94)</f>
        <v>35000</v>
      </c>
    </row>
    <row r="75" spans="1:10" ht="3" customHeight="1">
      <c r="A75" s="26"/>
      <c r="B75" s="23"/>
      <c r="C75" s="111"/>
      <c r="D75" s="36"/>
      <c r="E75" s="23"/>
      <c r="F75" s="142"/>
      <c r="G75" s="82"/>
      <c r="H75" s="189"/>
      <c r="I75" s="189"/>
      <c r="J75" s="247"/>
    </row>
    <row r="76" spans="1:10" ht="21.75" customHeight="1">
      <c r="A76" s="26"/>
      <c r="B76" s="23"/>
      <c r="C76" s="111"/>
      <c r="D76" s="36"/>
      <c r="E76" s="23"/>
      <c r="F76" s="144" t="s">
        <v>461</v>
      </c>
      <c r="G76" s="83" t="s">
        <v>18</v>
      </c>
      <c r="H76" s="194">
        <f>H77</f>
        <v>75000</v>
      </c>
      <c r="I76" s="194">
        <f>I77</f>
        <v>-75000</v>
      </c>
      <c r="J76" s="255">
        <f>J77</f>
        <v>0</v>
      </c>
    </row>
    <row r="77" spans="1:10" ht="16.5" customHeight="1">
      <c r="A77" s="26"/>
      <c r="B77" s="21">
        <v>4</v>
      </c>
      <c r="C77" s="110"/>
      <c r="D77" s="36"/>
      <c r="E77" s="21"/>
      <c r="F77" s="142"/>
      <c r="G77" s="53" t="s">
        <v>131</v>
      </c>
      <c r="H77" s="200">
        <f>SUM(H78)</f>
        <v>75000</v>
      </c>
      <c r="I77" s="200">
        <f>SUM(I78)</f>
        <v>-75000</v>
      </c>
      <c r="J77" s="259">
        <f>SUM(J78)</f>
        <v>0</v>
      </c>
    </row>
    <row r="78" spans="1:10" ht="25.5">
      <c r="A78" s="26"/>
      <c r="B78" s="21">
        <v>42</v>
      </c>
      <c r="C78" s="110"/>
      <c r="D78" s="36"/>
      <c r="E78" s="21"/>
      <c r="F78" s="142"/>
      <c r="G78" s="53" t="s">
        <v>20</v>
      </c>
      <c r="H78" s="200">
        <f>SUM(H79+H80)</f>
        <v>75000</v>
      </c>
      <c r="I78" s="200">
        <f>SUM(I79+I80)</f>
        <v>-75000</v>
      </c>
      <c r="J78" s="259">
        <f>SUM(J79+J80)</f>
        <v>0</v>
      </c>
    </row>
    <row r="79" spans="1:10" ht="16.5" customHeight="1">
      <c r="A79" s="284" t="s">
        <v>221</v>
      </c>
      <c r="B79" s="273">
        <v>421</v>
      </c>
      <c r="C79" s="274">
        <v>3.6</v>
      </c>
      <c r="D79" s="275" t="s">
        <v>518</v>
      </c>
      <c r="E79" s="276"/>
      <c r="F79" s="277"/>
      <c r="G79" s="278" t="s">
        <v>87</v>
      </c>
      <c r="H79" s="279">
        <f>('[2]Posebni dio'!$I$97)</f>
        <v>0</v>
      </c>
      <c r="I79" s="279">
        <f>J79-H79</f>
        <v>0</v>
      </c>
      <c r="J79" s="285">
        <f>('[3]Posebni dio'!$J$98)</f>
        <v>0</v>
      </c>
    </row>
    <row r="80" spans="1:10" ht="16.5" customHeight="1">
      <c r="A80" s="26" t="s">
        <v>222</v>
      </c>
      <c r="B80" s="23">
        <v>422</v>
      </c>
      <c r="C80" s="111">
        <v>3.6</v>
      </c>
      <c r="D80" s="36" t="s">
        <v>32</v>
      </c>
      <c r="E80" s="23"/>
      <c r="F80" s="142"/>
      <c r="G80" s="82" t="s">
        <v>88</v>
      </c>
      <c r="H80" s="195">
        <f>SUM('[2]Posebni dio'!$I$98:$I$99)</f>
        <v>75000</v>
      </c>
      <c r="I80" s="189">
        <f>J80-H80</f>
        <v>-75000</v>
      </c>
      <c r="J80" s="247">
        <f>SUM('[3]Posebni dio'!$J$100:$J$101)</f>
        <v>0</v>
      </c>
    </row>
    <row r="81" spans="1:10" ht="3" customHeight="1">
      <c r="A81" s="26"/>
      <c r="B81" s="23"/>
      <c r="C81" s="111"/>
      <c r="D81" s="36"/>
      <c r="E81" s="23"/>
      <c r="F81" s="142"/>
      <c r="G81" s="82"/>
      <c r="H81" s="189"/>
      <c r="I81" s="189"/>
      <c r="J81" s="247"/>
    </row>
    <row r="82" spans="1:10" ht="21" customHeight="1">
      <c r="A82" s="26"/>
      <c r="B82" s="21"/>
      <c r="C82" s="110"/>
      <c r="D82" s="36"/>
      <c r="E82" s="21"/>
      <c r="F82" s="142"/>
      <c r="G82" s="53" t="s">
        <v>128</v>
      </c>
      <c r="H82" s="193">
        <f>SUM(H84)</f>
        <v>37000</v>
      </c>
      <c r="I82" s="193">
        <f>SUM(I84)</f>
        <v>5750</v>
      </c>
      <c r="J82" s="254">
        <f>SUM(J84)</f>
        <v>42750</v>
      </c>
    </row>
    <row r="83" spans="1:10" ht="16.5" customHeight="1">
      <c r="A83" s="26"/>
      <c r="B83" s="23"/>
      <c r="C83" s="111"/>
      <c r="D83" s="36"/>
      <c r="E83" s="23"/>
      <c r="F83" s="142" t="s">
        <v>458</v>
      </c>
      <c r="G83" s="83" t="s">
        <v>309</v>
      </c>
      <c r="H83" s="194">
        <f>H84</f>
        <v>37000</v>
      </c>
      <c r="I83" s="194">
        <f>I84</f>
        <v>5750</v>
      </c>
      <c r="J83" s="255">
        <f>J84</f>
        <v>42750</v>
      </c>
    </row>
    <row r="84" spans="1:10" ht="14.25" customHeight="1">
      <c r="A84" s="26"/>
      <c r="B84" s="21">
        <v>3</v>
      </c>
      <c r="C84" s="110"/>
      <c r="D84" s="36"/>
      <c r="E84" s="21"/>
      <c r="F84" s="142"/>
      <c r="G84" s="53" t="s">
        <v>129</v>
      </c>
      <c r="H84" s="193">
        <f>H85+H90</f>
        <v>37000</v>
      </c>
      <c r="I84" s="193">
        <f>I85+I90</f>
        <v>5750</v>
      </c>
      <c r="J84" s="254">
        <f>J85+J90</f>
        <v>42750</v>
      </c>
    </row>
    <row r="85" spans="1:10" ht="14.25" customHeight="1">
      <c r="A85" s="151"/>
      <c r="B85" s="21">
        <v>32</v>
      </c>
      <c r="C85" s="110"/>
      <c r="D85" s="154"/>
      <c r="E85" s="21"/>
      <c r="F85" s="156"/>
      <c r="G85" s="53" t="s">
        <v>70</v>
      </c>
      <c r="H85" s="193">
        <f>SUM(H86:H89)</f>
        <v>30000</v>
      </c>
      <c r="I85" s="193">
        <f>SUM(I86:I89)</f>
        <v>10750</v>
      </c>
      <c r="J85" s="254">
        <f>SUM(J86:J89)</f>
        <v>40750</v>
      </c>
    </row>
    <row r="86" spans="1:10" ht="15.75" customHeight="1">
      <c r="A86" s="26" t="s">
        <v>223</v>
      </c>
      <c r="B86" s="23">
        <v>322</v>
      </c>
      <c r="C86" s="111">
        <v>1</v>
      </c>
      <c r="D86" s="36">
        <v>660</v>
      </c>
      <c r="E86" s="23"/>
      <c r="F86" s="142"/>
      <c r="G86" s="82" t="s">
        <v>12</v>
      </c>
      <c r="H86" s="195">
        <f>('[2]Posebni dio'!$I$108)</f>
        <v>8000</v>
      </c>
      <c r="I86" s="195">
        <f>J86-H86</f>
        <v>1000</v>
      </c>
      <c r="J86" s="246">
        <f>('[3]Posebni dio'!$J$110)</f>
        <v>9000</v>
      </c>
    </row>
    <row r="87" spans="1:10" ht="15.75" customHeight="1">
      <c r="A87" s="26" t="s">
        <v>224</v>
      </c>
      <c r="B87" s="23">
        <v>322</v>
      </c>
      <c r="C87" s="111">
        <v>1.6</v>
      </c>
      <c r="D87" s="36">
        <v>160</v>
      </c>
      <c r="E87" s="23"/>
      <c r="F87" s="142"/>
      <c r="G87" s="82" t="s">
        <v>72</v>
      </c>
      <c r="H87" s="195">
        <f>SUM('[2]Posebni dio'!$I$109:$I$110)</f>
        <v>7000</v>
      </c>
      <c r="I87" s="195">
        <f>J87-H87</f>
        <v>1000</v>
      </c>
      <c r="J87" s="246">
        <f>SUM('[3]Posebni dio'!$J$109,'[3]Posebni dio'!$J$111,'[3]Posebni dio'!$J$112)</f>
        <v>8000</v>
      </c>
    </row>
    <row r="88" spans="1:10" ht="15.75" customHeight="1">
      <c r="A88" s="26" t="s">
        <v>225</v>
      </c>
      <c r="B88" s="23">
        <v>323</v>
      </c>
      <c r="C88" s="111">
        <v>1.6</v>
      </c>
      <c r="D88" s="36">
        <v>160</v>
      </c>
      <c r="E88" s="23"/>
      <c r="F88" s="142"/>
      <c r="G88" s="82" t="s">
        <v>73</v>
      </c>
      <c r="H88" s="195">
        <f>SUM('[2]Posebni dio'!$I$111:$I$115)</f>
        <v>0</v>
      </c>
      <c r="I88" s="195">
        <f>J88-H88</f>
        <v>8000</v>
      </c>
      <c r="J88" s="246">
        <f>SUM('[3]Posebni dio'!$J$113:$J$117)</f>
        <v>8000</v>
      </c>
    </row>
    <row r="89" spans="1:10" s="67" customFormat="1" ht="15.75" customHeight="1">
      <c r="A89" s="26" t="s">
        <v>354</v>
      </c>
      <c r="B89" s="131">
        <v>329</v>
      </c>
      <c r="C89" s="164">
        <v>1</v>
      </c>
      <c r="D89" s="132" t="s">
        <v>32</v>
      </c>
      <c r="E89" s="131"/>
      <c r="F89" s="139"/>
      <c r="G89" s="82" t="s">
        <v>74</v>
      </c>
      <c r="H89" s="195">
        <f>('[2]Posebni dio'!$I$117)</f>
        <v>15000</v>
      </c>
      <c r="I89" s="195">
        <f>J89-H89</f>
        <v>750</v>
      </c>
      <c r="J89" s="246">
        <f>SUM('[3]Posebni dio'!$J$118:$J$120)</f>
        <v>15750</v>
      </c>
    </row>
    <row r="90" spans="1:10" ht="16.5" customHeight="1">
      <c r="A90" s="29"/>
      <c r="B90" s="22">
        <v>38</v>
      </c>
      <c r="C90" s="112"/>
      <c r="D90" s="37"/>
      <c r="E90" s="22"/>
      <c r="F90" s="138"/>
      <c r="G90" s="53" t="s">
        <v>52</v>
      </c>
      <c r="H90" s="193">
        <f>SUM(H91)</f>
        <v>7000</v>
      </c>
      <c r="I90" s="193">
        <f>SUM(I91)</f>
        <v>-5000</v>
      </c>
      <c r="J90" s="254">
        <f>SUM(J91)</f>
        <v>2000</v>
      </c>
    </row>
    <row r="91" spans="1:10" ht="25.5" customHeight="1">
      <c r="A91" s="130" t="s">
        <v>226</v>
      </c>
      <c r="B91" s="131">
        <v>381</v>
      </c>
      <c r="C91" s="164">
        <v>1</v>
      </c>
      <c r="D91" s="132" t="s">
        <v>37</v>
      </c>
      <c r="E91" s="131"/>
      <c r="F91" s="139"/>
      <c r="G91" s="82" t="s">
        <v>13</v>
      </c>
      <c r="H91" s="195">
        <f>('[2]Posebni dio'!$I$120)</f>
        <v>7000</v>
      </c>
      <c r="I91" s="195">
        <f>J91-H91</f>
        <v>-5000</v>
      </c>
      <c r="J91" s="246">
        <f>('[3]Posebni dio'!$J$122)</f>
        <v>2000</v>
      </c>
    </row>
    <row r="92" spans="1:10" ht="3" customHeight="1">
      <c r="A92" s="130"/>
      <c r="B92" s="131"/>
      <c r="C92" s="164"/>
      <c r="D92" s="132"/>
      <c r="E92" s="131"/>
      <c r="F92" s="139"/>
      <c r="G92" s="82"/>
      <c r="H92" s="189"/>
      <c r="I92" s="189"/>
      <c r="J92" s="247"/>
    </row>
    <row r="93" spans="1:10" ht="19.5" customHeight="1">
      <c r="A93" s="130"/>
      <c r="B93" s="131"/>
      <c r="C93" s="164"/>
      <c r="D93" s="132"/>
      <c r="E93" s="131"/>
      <c r="F93" s="139"/>
      <c r="G93" s="53" t="s">
        <v>130</v>
      </c>
      <c r="H93" s="193">
        <f>SUM(H95)</f>
        <v>18250</v>
      </c>
      <c r="I93" s="193">
        <f>SUM(I95)</f>
        <v>23000</v>
      </c>
      <c r="J93" s="254">
        <f>SUM(J95)</f>
        <v>41250</v>
      </c>
    </row>
    <row r="94" spans="1:10" ht="18.75" customHeight="1">
      <c r="A94" s="158"/>
      <c r="B94" s="159"/>
      <c r="C94" s="160"/>
      <c r="D94" s="161"/>
      <c r="E94" s="159"/>
      <c r="F94" s="165" t="s">
        <v>462</v>
      </c>
      <c r="G94" s="83" t="s">
        <v>310</v>
      </c>
      <c r="H94" s="194">
        <f>H95</f>
        <v>18250</v>
      </c>
      <c r="I94" s="194">
        <f>I95</f>
        <v>23000</v>
      </c>
      <c r="J94" s="255">
        <f>J95</f>
        <v>41250</v>
      </c>
    </row>
    <row r="95" spans="1:10" ht="15" customHeight="1">
      <c r="A95" s="29"/>
      <c r="B95" s="22">
        <v>3</v>
      </c>
      <c r="C95" s="112"/>
      <c r="D95" s="37"/>
      <c r="E95" s="22"/>
      <c r="F95" s="138"/>
      <c r="G95" s="53" t="s">
        <v>129</v>
      </c>
      <c r="H95" s="193">
        <f>SUM(H96)</f>
        <v>18250</v>
      </c>
      <c r="I95" s="193">
        <f>SUM(I96)</f>
        <v>23000</v>
      </c>
      <c r="J95" s="254">
        <f>SUM(J96)</f>
        <v>41250</v>
      </c>
    </row>
    <row r="96" spans="1:10" ht="14.25" customHeight="1">
      <c r="A96" s="34"/>
      <c r="B96" s="21">
        <v>32</v>
      </c>
      <c r="C96" s="110"/>
      <c r="D96" s="35"/>
      <c r="E96" s="21"/>
      <c r="F96" s="141"/>
      <c r="G96" s="53" t="s">
        <v>70</v>
      </c>
      <c r="H96" s="193">
        <f>SUM(H97:H100)</f>
        <v>18250</v>
      </c>
      <c r="I96" s="193">
        <f>SUM(I97:I100)</f>
        <v>23000</v>
      </c>
      <c r="J96" s="254">
        <f>SUM(J97:J100)</f>
        <v>41250</v>
      </c>
    </row>
    <row r="97" spans="1:10" ht="12.75">
      <c r="A97" s="26" t="s">
        <v>227</v>
      </c>
      <c r="B97" s="23">
        <v>322</v>
      </c>
      <c r="C97" s="111">
        <v>1</v>
      </c>
      <c r="D97" s="36">
        <v>660</v>
      </c>
      <c r="E97" s="23"/>
      <c r="F97" s="142"/>
      <c r="G97" s="82" t="s">
        <v>12</v>
      </c>
      <c r="H97" s="195">
        <f>('[2]Posebni dio'!$I$128)</f>
        <v>8000</v>
      </c>
      <c r="I97" s="195">
        <f>J97-H97</f>
        <v>7000</v>
      </c>
      <c r="J97" s="246">
        <f>('[3]Posebni dio'!$J$131)</f>
        <v>15000</v>
      </c>
    </row>
    <row r="98" spans="1:10" ht="12.75">
      <c r="A98" s="26" t="s">
        <v>228</v>
      </c>
      <c r="B98" s="23">
        <v>322</v>
      </c>
      <c r="C98" s="111">
        <v>1.6</v>
      </c>
      <c r="D98" s="36">
        <v>160</v>
      </c>
      <c r="E98" s="23"/>
      <c r="F98" s="142"/>
      <c r="G98" s="82" t="s">
        <v>72</v>
      </c>
      <c r="H98" s="195">
        <f>SUM('[2]Posebni dio'!$I$129)</f>
        <v>9750</v>
      </c>
      <c r="I98" s="195">
        <f>J98-H98</f>
        <v>0</v>
      </c>
      <c r="J98" s="246">
        <f>('[3]Posebni dio'!$J$132)</f>
        <v>9750</v>
      </c>
    </row>
    <row r="99" spans="1:10" ht="12.75">
      <c r="A99" s="26" t="s">
        <v>229</v>
      </c>
      <c r="B99" s="23">
        <v>323</v>
      </c>
      <c r="C99" s="111">
        <v>1.6</v>
      </c>
      <c r="D99" s="36">
        <v>160</v>
      </c>
      <c r="E99" s="23"/>
      <c r="F99" s="142"/>
      <c r="G99" s="82" t="s">
        <v>73</v>
      </c>
      <c r="H99" s="195">
        <f>SUM('[2]Posebni dio'!$I$130:$I$132)</f>
        <v>0</v>
      </c>
      <c r="I99" s="195">
        <f>J99-H99</f>
        <v>16000</v>
      </c>
      <c r="J99" s="246">
        <f>SUM('[3]Posebni dio'!$J$133:$J$135)</f>
        <v>16000</v>
      </c>
    </row>
    <row r="100" spans="1:10" ht="12.75">
      <c r="A100" s="26" t="s">
        <v>318</v>
      </c>
      <c r="B100" s="23">
        <v>329</v>
      </c>
      <c r="C100" s="111">
        <v>1</v>
      </c>
      <c r="D100" s="36" t="s">
        <v>32</v>
      </c>
      <c r="E100" s="23"/>
      <c r="F100" s="142"/>
      <c r="G100" s="82" t="s">
        <v>74</v>
      </c>
      <c r="H100" s="195">
        <f>SUM('[2]Posebni dio'!$I$133:$I$134)</f>
        <v>500</v>
      </c>
      <c r="I100" s="195">
        <f>J100-H100</f>
        <v>0</v>
      </c>
      <c r="J100" s="246">
        <f>SUM('[3]Posebni dio'!$J$136:$J$137)</f>
        <v>500</v>
      </c>
    </row>
    <row r="101" spans="1:10" ht="3.75" customHeight="1">
      <c r="A101" s="26"/>
      <c r="B101" s="23"/>
      <c r="C101" s="111"/>
      <c r="D101" s="36"/>
      <c r="E101" s="23"/>
      <c r="F101" s="142"/>
      <c r="G101" s="82"/>
      <c r="H101" s="189"/>
      <c r="I101" s="189"/>
      <c r="J101" s="247"/>
    </row>
    <row r="102" spans="1:10" ht="18" customHeight="1">
      <c r="A102" s="26"/>
      <c r="B102" s="23"/>
      <c r="C102" s="111"/>
      <c r="D102" s="36"/>
      <c r="E102" s="23"/>
      <c r="F102" s="142"/>
      <c r="G102" s="53" t="s">
        <v>132</v>
      </c>
      <c r="H102" s="193">
        <f>SUM(H104)</f>
        <v>15000</v>
      </c>
      <c r="I102" s="193">
        <f>SUM(I104)</f>
        <v>4500</v>
      </c>
      <c r="J102" s="254">
        <f>SUM(J104)</f>
        <v>19500</v>
      </c>
    </row>
    <row r="103" spans="1:10" ht="18" customHeight="1">
      <c r="A103" s="151"/>
      <c r="B103" s="152"/>
      <c r="C103" s="153"/>
      <c r="D103" s="154"/>
      <c r="E103" s="152"/>
      <c r="F103" s="144" t="s">
        <v>463</v>
      </c>
      <c r="G103" s="83" t="s">
        <v>311</v>
      </c>
      <c r="H103" s="194">
        <f>H104</f>
        <v>15000</v>
      </c>
      <c r="I103" s="194">
        <f>I104</f>
        <v>4500</v>
      </c>
      <c r="J103" s="255">
        <f>J104</f>
        <v>19500</v>
      </c>
    </row>
    <row r="104" spans="1:10" ht="15.75" customHeight="1">
      <c r="A104" s="34"/>
      <c r="B104" s="21">
        <v>3</v>
      </c>
      <c r="C104" s="110"/>
      <c r="D104" s="35"/>
      <c r="E104" s="21"/>
      <c r="F104" s="141"/>
      <c r="G104" s="53" t="s">
        <v>143</v>
      </c>
      <c r="H104" s="193">
        <f>SUM(H105)</f>
        <v>15000</v>
      </c>
      <c r="I104" s="193">
        <f>SUM(I105)</f>
        <v>4500</v>
      </c>
      <c r="J104" s="254">
        <f>SUM(J105)</f>
        <v>19500</v>
      </c>
    </row>
    <row r="105" spans="1:10" ht="16.5" customHeight="1">
      <c r="A105" s="34"/>
      <c r="B105" s="21">
        <v>32</v>
      </c>
      <c r="C105" s="110"/>
      <c r="D105" s="35"/>
      <c r="E105" s="21"/>
      <c r="F105" s="141"/>
      <c r="G105" s="53" t="s">
        <v>70</v>
      </c>
      <c r="H105" s="193">
        <f>SUM(H106:H109)</f>
        <v>15000</v>
      </c>
      <c r="I105" s="193">
        <f>SUM(I106:I109)</f>
        <v>4500</v>
      </c>
      <c r="J105" s="254">
        <f>SUM(J106:J109)</f>
        <v>19500</v>
      </c>
    </row>
    <row r="106" spans="1:10" ht="12.75">
      <c r="A106" s="26" t="s">
        <v>230</v>
      </c>
      <c r="B106" s="23">
        <v>322</v>
      </c>
      <c r="C106" s="111">
        <v>1</v>
      </c>
      <c r="D106" s="36">
        <v>660</v>
      </c>
      <c r="E106" s="23"/>
      <c r="F106" s="142"/>
      <c r="G106" s="82" t="s">
        <v>12</v>
      </c>
      <c r="H106" s="195">
        <f>('[2]Posebni dio'!$I$142)</f>
        <v>7000</v>
      </c>
      <c r="I106" s="195">
        <f>J106-H106</f>
        <v>0</v>
      </c>
      <c r="J106" s="246">
        <f>('[3]Posebni dio'!$J$145)</f>
        <v>7000</v>
      </c>
    </row>
    <row r="107" spans="1:10" ht="12.75">
      <c r="A107" s="26" t="s">
        <v>231</v>
      </c>
      <c r="B107" s="23">
        <v>322</v>
      </c>
      <c r="C107" s="111">
        <v>1.6</v>
      </c>
      <c r="D107" s="36" t="s">
        <v>32</v>
      </c>
      <c r="E107" s="23"/>
      <c r="F107" s="142"/>
      <c r="G107" s="82" t="s">
        <v>72</v>
      </c>
      <c r="H107" s="195">
        <f>('[2]Posebni dio'!$I$143)</f>
        <v>0</v>
      </c>
      <c r="I107" s="195">
        <f>J107-H107</f>
        <v>0</v>
      </c>
      <c r="J107" s="246">
        <f>SUM('[3]Posebni dio'!$J$146:$J$147)</f>
        <v>0</v>
      </c>
    </row>
    <row r="108" spans="1:10" ht="12.75">
      <c r="A108" s="26" t="s">
        <v>232</v>
      </c>
      <c r="B108" s="23">
        <v>323</v>
      </c>
      <c r="C108" s="111">
        <v>1.6</v>
      </c>
      <c r="D108" s="36">
        <v>160</v>
      </c>
      <c r="E108" s="23"/>
      <c r="F108" s="142"/>
      <c r="G108" s="82" t="s">
        <v>73</v>
      </c>
      <c r="H108" s="195">
        <f>SUM('[2]Posebni dio'!$I$144:$I$146)</f>
        <v>3000</v>
      </c>
      <c r="I108" s="195">
        <f>J108-H108</f>
        <v>4500</v>
      </c>
      <c r="J108" s="246">
        <f>SUM('[3]Posebni dio'!$J$148:$J$150)</f>
        <v>7500</v>
      </c>
    </row>
    <row r="109" spans="1:10" ht="12.75">
      <c r="A109" s="26" t="s">
        <v>151</v>
      </c>
      <c r="B109" s="23">
        <v>329</v>
      </c>
      <c r="C109" s="111">
        <v>1</v>
      </c>
      <c r="D109" s="36" t="s">
        <v>32</v>
      </c>
      <c r="E109" s="23"/>
      <c r="F109" s="142"/>
      <c r="G109" s="82" t="s">
        <v>74</v>
      </c>
      <c r="H109" s="195">
        <f>('[2]Posebni dio'!$I$147)</f>
        <v>5000</v>
      </c>
      <c r="I109" s="195">
        <f>J109-H109</f>
        <v>0</v>
      </c>
      <c r="J109" s="246">
        <f>('[3]Posebni dio'!$J$151)</f>
        <v>5000</v>
      </c>
    </row>
    <row r="110" spans="1:10" ht="5.25" customHeight="1">
      <c r="A110" s="26"/>
      <c r="B110" s="23"/>
      <c r="C110" s="111"/>
      <c r="D110" s="36"/>
      <c r="E110" s="23"/>
      <c r="F110" s="142"/>
      <c r="G110" s="82"/>
      <c r="H110" s="189"/>
      <c r="I110" s="189"/>
      <c r="J110" s="247"/>
    </row>
    <row r="111" spans="1:10" ht="19.5" customHeight="1">
      <c r="A111" s="26"/>
      <c r="B111" s="23"/>
      <c r="C111" s="111"/>
      <c r="D111" s="36"/>
      <c r="E111" s="23"/>
      <c r="F111" s="142"/>
      <c r="G111" s="53" t="s">
        <v>133</v>
      </c>
      <c r="H111" s="193">
        <f>SUM(H113)</f>
        <v>23000</v>
      </c>
      <c r="I111" s="193">
        <f>SUM(I113)</f>
        <v>-2250</v>
      </c>
      <c r="J111" s="254">
        <f>SUM(J113)</f>
        <v>20750</v>
      </c>
    </row>
    <row r="112" spans="1:10" ht="18.75" customHeight="1">
      <c r="A112" s="26"/>
      <c r="B112" s="23"/>
      <c r="C112" s="111"/>
      <c r="D112" s="36"/>
      <c r="E112" s="23"/>
      <c r="F112" s="144" t="s">
        <v>464</v>
      </c>
      <c r="G112" s="83" t="s">
        <v>312</v>
      </c>
      <c r="H112" s="194">
        <f>H113</f>
        <v>23000</v>
      </c>
      <c r="I112" s="194">
        <f>I113</f>
        <v>-2250</v>
      </c>
      <c r="J112" s="255">
        <f>J113</f>
        <v>20750</v>
      </c>
    </row>
    <row r="113" spans="1:10" ht="15" customHeight="1">
      <c r="A113" s="26"/>
      <c r="B113" s="21">
        <v>3</v>
      </c>
      <c r="C113" s="110"/>
      <c r="D113" s="35"/>
      <c r="E113" s="21"/>
      <c r="F113" s="141"/>
      <c r="G113" s="53" t="s">
        <v>143</v>
      </c>
      <c r="H113" s="193">
        <f>SUM(H114)</f>
        <v>23000</v>
      </c>
      <c r="I113" s="193">
        <f>SUM(I114)</f>
        <v>-2250</v>
      </c>
      <c r="J113" s="254">
        <f>SUM(J114)</f>
        <v>20750</v>
      </c>
    </row>
    <row r="114" spans="1:10" ht="17.25" customHeight="1">
      <c r="A114" s="34"/>
      <c r="B114" s="21">
        <v>32</v>
      </c>
      <c r="C114" s="110"/>
      <c r="D114" s="35"/>
      <c r="E114" s="21"/>
      <c r="F114" s="141"/>
      <c r="G114" s="53" t="s">
        <v>70</v>
      </c>
      <c r="H114" s="193">
        <f>SUM(H115:H119)</f>
        <v>23000</v>
      </c>
      <c r="I114" s="193">
        <f>SUM(I115:I119)</f>
        <v>-2250</v>
      </c>
      <c r="J114" s="254">
        <f>SUM(J115:J119)</f>
        <v>20750</v>
      </c>
    </row>
    <row r="115" spans="1:10" ht="15" customHeight="1">
      <c r="A115" s="26" t="s">
        <v>233</v>
      </c>
      <c r="B115" s="23">
        <v>321</v>
      </c>
      <c r="C115" s="111">
        <v>1</v>
      </c>
      <c r="D115" s="36">
        <v>111</v>
      </c>
      <c r="E115" s="23"/>
      <c r="F115" s="142"/>
      <c r="G115" s="82" t="s">
        <v>71</v>
      </c>
      <c r="H115" s="195">
        <f>('[2]Posebni dio'!$I$155)</f>
        <v>2000</v>
      </c>
      <c r="I115" s="195">
        <f>J115-H115</f>
        <v>0</v>
      </c>
      <c r="J115" s="246">
        <f>('[3]Posebni dio'!$J$159)</f>
        <v>2000</v>
      </c>
    </row>
    <row r="116" spans="1:10" ht="15" customHeight="1">
      <c r="A116" s="26" t="s">
        <v>152</v>
      </c>
      <c r="B116" s="23">
        <v>322</v>
      </c>
      <c r="C116" s="111">
        <v>1</v>
      </c>
      <c r="D116" s="36">
        <v>660</v>
      </c>
      <c r="E116" s="23"/>
      <c r="F116" s="142"/>
      <c r="G116" s="82" t="s">
        <v>12</v>
      </c>
      <c r="H116" s="195">
        <f>('[2]Posebni dio'!$I$156)</f>
        <v>10000</v>
      </c>
      <c r="I116" s="195">
        <f>J116-H116</f>
        <v>-3000</v>
      </c>
      <c r="J116" s="246">
        <f>('[3]Posebni dio'!$J$160)</f>
        <v>7000</v>
      </c>
    </row>
    <row r="117" spans="1:10" ht="15" customHeight="1">
      <c r="A117" s="26" t="s">
        <v>153</v>
      </c>
      <c r="B117" s="23">
        <v>322</v>
      </c>
      <c r="C117" s="111">
        <v>1.6</v>
      </c>
      <c r="D117" s="36" t="s">
        <v>32</v>
      </c>
      <c r="E117" s="23"/>
      <c r="F117" s="142"/>
      <c r="G117" s="82" t="s">
        <v>72</v>
      </c>
      <c r="H117" s="195">
        <f>('[2]Posebni dio'!$I$157)</f>
        <v>0</v>
      </c>
      <c r="I117" s="195">
        <f>J117-H117</f>
        <v>750</v>
      </c>
      <c r="J117" s="246">
        <f>('[3]Posebni dio'!$J$161)</f>
        <v>750</v>
      </c>
    </row>
    <row r="118" spans="1:10" ht="15" customHeight="1">
      <c r="A118" s="26" t="s">
        <v>154</v>
      </c>
      <c r="B118" s="23">
        <v>323</v>
      </c>
      <c r="C118" s="111">
        <v>1.6</v>
      </c>
      <c r="D118" s="36" t="s">
        <v>32</v>
      </c>
      <c r="E118" s="23"/>
      <c r="F118" s="142"/>
      <c r="G118" s="82" t="s">
        <v>73</v>
      </c>
      <c r="H118" s="195">
        <f>SUM('[2]Posebni dio'!$I$158:$I$159)</f>
        <v>8000</v>
      </c>
      <c r="I118" s="195">
        <f>J118-H118</f>
        <v>-3000</v>
      </c>
      <c r="J118" s="246">
        <f>SUM('[3]Posebni dio'!$J$162:$J$164)</f>
        <v>5000</v>
      </c>
    </row>
    <row r="119" spans="1:10" ht="15" customHeight="1">
      <c r="A119" s="26" t="s">
        <v>155</v>
      </c>
      <c r="B119" s="23">
        <v>329</v>
      </c>
      <c r="C119" s="111">
        <v>1</v>
      </c>
      <c r="D119" s="36" t="s">
        <v>32</v>
      </c>
      <c r="E119" s="23"/>
      <c r="F119" s="142"/>
      <c r="G119" s="82" t="s">
        <v>74</v>
      </c>
      <c r="H119" s="195">
        <f>('[2]Posebni dio'!$I$160)</f>
        <v>3000</v>
      </c>
      <c r="I119" s="195">
        <f>J119-H119</f>
        <v>3000</v>
      </c>
      <c r="J119" s="246">
        <f>('[3]Posebni dio'!$J$165)</f>
        <v>6000</v>
      </c>
    </row>
    <row r="120" spans="1:10" ht="6" customHeight="1">
      <c r="A120" s="26"/>
      <c r="B120" s="23"/>
      <c r="C120" s="111"/>
      <c r="D120" s="36"/>
      <c r="E120" s="23"/>
      <c r="F120" s="142"/>
      <c r="G120" s="82"/>
      <c r="H120" s="189"/>
      <c r="I120" s="189"/>
      <c r="J120" s="247"/>
    </row>
    <row r="121" spans="1:10" ht="21.75" customHeight="1">
      <c r="A121" s="26"/>
      <c r="B121" s="23"/>
      <c r="C121" s="111"/>
      <c r="D121" s="36"/>
      <c r="E121" s="23"/>
      <c r="F121" s="142"/>
      <c r="G121" s="53" t="s">
        <v>134</v>
      </c>
      <c r="H121" s="193">
        <f>SUM(H123)</f>
        <v>17250</v>
      </c>
      <c r="I121" s="193">
        <f>SUM(I123)</f>
        <v>1500</v>
      </c>
      <c r="J121" s="254">
        <f>SUM(J123)</f>
        <v>18750</v>
      </c>
    </row>
    <row r="122" spans="1:10" ht="19.5" customHeight="1">
      <c r="A122" s="26"/>
      <c r="B122" s="23"/>
      <c r="C122" s="111"/>
      <c r="D122" s="36"/>
      <c r="E122" s="23"/>
      <c r="F122" s="144" t="s">
        <v>465</v>
      </c>
      <c r="G122" s="83" t="s">
        <v>313</v>
      </c>
      <c r="H122" s="194">
        <f>H123</f>
        <v>17250</v>
      </c>
      <c r="I122" s="194">
        <f>I123</f>
        <v>1500</v>
      </c>
      <c r="J122" s="255">
        <f>J123</f>
        <v>18750</v>
      </c>
    </row>
    <row r="123" spans="1:10" ht="16.5" customHeight="1">
      <c r="A123" s="34"/>
      <c r="B123" s="21">
        <v>3</v>
      </c>
      <c r="C123" s="110"/>
      <c r="D123" s="35"/>
      <c r="E123" s="21"/>
      <c r="F123" s="141"/>
      <c r="G123" s="53" t="s">
        <v>143</v>
      </c>
      <c r="H123" s="193">
        <f>SUM(H124)</f>
        <v>17250</v>
      </c>
      <c r="I123" s="193">
        <f>SUM(I124)</f>
        <v>1500</v>
      </c>
      <c r="J123" s="254">
        <f>SUM(J124)</f>
        <v>18750</v>
      </c>
    </row>
    <row r="124" spans="1:10" ht="16.5" customHeight="1">
      <c r="A124" s="34"/>
      <c r="B124" s="21">
        <v>32</v>
      </c>
      <c r="C124" s="110"/>
      <c r="D124" s="35"/>
      <c r="E124" s="21"/>
      <c r="F124" s="141"/>
      <c r="G124" s="53" t="s">
        <v>70</v>
      </c>
      <c r="H124" s="193">
        <f>SUM(H125:H128)</f>
        <v>17250</v>
      </c>
      <c r="I124" s="193">
        <f>SUM(I125:I128)</f>
        <v>1500</v>
      </c>
      <c r="J124" s="254">
        <f>SUM(J125:J128)</f>
        <v>18750</v>
      </c>
    </row>
    <row r="125" spans="1:10" ht="15" customHeight="1">
      <c r="A125" s="26" t="s">
        <v>234</v>
      </c>
      <c r="B125" s="23">
        <v>322</v>
      </c>
      <c r="C125" s="111">
        <v>1</v>
      </c>
      <c r="D125" s="36">
        <v>660</v>
      </c>
      <c r="E125" s="23"/>
      <c r="F125" s="142"/>
      <c r="G125" s="82" t="s">
        <v>12</v>
      </c>
      <c r="H125" s="195">
        <f>('[2]Posebni dio'!$I$168)</f>
        <v>8000</v>
      </c>
      <c r="I125" s="195">
        <f>J125-H125</f>
        <v>-2000</v>
      </c>
      <c r="J125" s="246">
        <f>('[3]Posebni dio'!$J$173)</f>
        <v>6000</v>
      </c>
    </row>
    <row r="126" spans="1:10" ht="15" customHeight="1">
      <c r="A126" s="26" t="s">
        <v>235</v>
      </c>
      <c r="B126" s="23">
        <v>322</v>
      </c>
      <c r="C126" s="111">
        <v>1.6</v>
      </c>
      <c r="D126" s="36">
        <v>160</v>
      </c>
      <c r="E126" s="23"/>
      <c r="F126" s="142"/>
      <c r="G126" s="82" t="s">
        <v>72</v>
      </c>
      <c r="H126" s="195">
        <f>('[2]Posebni dio'!$I$169)</f>
        <v>2000</v>
      </c>
      <c r="I126" s="195">
        <f>J126-H126</f>
        <v>0</v>
      </c>
      <c r="J126" s="246">
        <f>('[3]Posebni dio'!$J$174)</f>
        <v>2000</v>
      </c>
    </row>
    <row r="127" spans="1:10" ht="15" customHeight="1">
      <c r="A127" s="26" t="s">
        <v>236</v>
      </c>
      <c r="B127" s="23">
        <v>323</v>
      </c>
      <c r="C127" s="111">
        <v>1.6</v>
      </c>
      <c r="D127" s="36" t="s">
        <v>32</v>
      </c>
      <c r="E127" s="23"/>
      <c r="F127" s="142"/>
      <c r="G127" s="82" t="s">
        <v>73</v>
      </c>
      <c r="H127" s="195">
        <f>SUM('[2]Posebni dio'!$I$170:$I$171)</f>
        <v>0</v>
      </c>
      <c r="I127" s="195">
        <f>J127-H127</f>
        <v>3500</v>
      </c>
      <c r="J127" s="246">
        <f>SUM('[3]Posebni dio'!$J$175:$J$176)</f>
        <v>3500</v>
      </c>
    </row>
    <row r="128" spans="1:10" ht="15" customHeight="1">
      <c r="A128" s="26" t="s">
        <v>156</v>
      </c>
      <c r="B128" s="23">
        <v>329</v>
      </c>
      <c r="C128" s="111">
        <v>1</v>
      </c>
      <c r="D128" s="36" t="s">
        <v>32</v>
      </c>
      <c r="E128" s="23"/>
      <c r="F128" s="142"/>
      <c r="G128" s="82" t="s">
        <v>74</v>
      </c>
      <c r="H128" s="195">
        <f>SUM('[2]Posebni dio'!$I$172:$I$173)</f>
        <v>7250</v>
      </c>
      <c r="I128" s="195">
        <f>J128-H128</f>
        <v>0</v>
      </c>
      <c r="J128" s="246">
        <f>SUM('[3]Posebni dio'!$J$177:$J$178)</f>
        <v>7250</v>
      </c>
    </row>
    <row r="129" spans="1:10" ht="6.75" customHeight="1">
      <c r="A129" s="26"/>
      <c r="B129" s="23"/>
      <c r="C129" s="111"/>
      <c r="D129" s="36"/>
      <c r="E129" s="23"/>
      <c r="F129" s="142"/>
      <c r="G129" s="82"/>
      <c r="H129" s="189"/>
      <c r="I129" s="189"/>
      <c r="J129" s="247"/>
    </row>
    <row r="130" spans="1:10" ht="24" customHeight="1">
      <c r="A130" s="151"/>
      <c r="B130" s="152"/>
      <c r="C130" s="153"/>
      <c r="D130" s="154"/>
      <c r="E130" s="152"/>
      <c r="F130" s="156"/>
      <c r="G130" s="53" t="s">
        <v>135</v>
      </c>
      <c r="H130" s="193">
        <f>SUM(H132)</f>
        <v>28250</v>
      </c>
      <c r="I130" s="193">
        <f>SUM(I132)</f>
        <v>6000</v>
      </c>
      <c r="J130" s="254">
        <f>SUM(J132)</f>
        <v>34250</v>
      </c>
    </row>
    <row r="131" spans="1:10" ht="20.25" customHeight="1">
      <c r="A131" s="26"/>
      <c r="B131" s="23"/>
      <c r="C131" s="111"/>
      <c r="D131" s="36"/>
      <c r="E131" s="23"/>
      <c r="F131" s="144" t="s">
        <v>466</v>
      </c>
      <c r="G131" s="83" t="s">
        <v>314</v>
      </c>
      <c r="H131" s="194">
        <f>H132</f>
        <v>28250</v>
      </c>
      <c r="I131" s="194">
        <f>I132</f>
        <v>6000</v>
      </c>
      <c r="J131" s="255">
        <f>J132</f>
        <v>34250</v>
      </c>
    </row>
    <row r="132" spans="1:10" ht="16.5" customHeight="1">
      <c r="A132" s="34"/>
      <c r="B132" s="21">
        <v>3</v>
      </c>
      <c r="C132" s="110"/>
      <c r="D132" s="35"/>
      <c r="E132" s="21"/>
      <c r="F132" s="141"/>
      <c r="G132" s="53" t="s">
        <v>143</v>
      </c>
      <c r="H132" s="193">
        <f>SUM(H133)</f>
        <v>28250</v>
      </c>
      <c r="I132" s="193">
        <f>SUM(I133)</f>
        <v>6000</v>
      </c>
      <c r="J132" s="254">
        <f>SUM(J133)</f>
        <v>34250</v>
      </c>
    </row>
    <row r="133" spans="1:10" ht="17.25" customHeight="1">
      <c r="A133" s="34"/>
      <c r="B133" s="21">
        <v>32</v>
      </c>
      <c r="C133" s="110"/>
      <c r="D133" s="35"/>
      <c r="E133" s="21"/>
      <c r="F133" s="141"/>
      <c r="G133" s="53" t="s">
        <v>70</v>
      </c>
      <c r="H133" s="193">
        <f>SUM(H134:H138)</f>
        <v>28250</v>
      </c>
      <c r="I133" s="193">
        <f>SUM(I134:I138)</f>
        <v>6000</v>
      </c>
      <c r="J133" s="254">
        <f>SUM(J134:J138)</f>
        <v>34250</v>
      </c>
    </row>
    <row r="134" spans="1:10" ht="15" customHeight="1">
      <c r="A134" s="26" t="s">
        <v>237</v>
      </c>
      <c r="B134" s="23">
        <v>321</v>
      </c>
      <c r="C134" s="111">
        <v>1</v>
      </c>
      <c r="D134" s="36">
        <v>111</v>
      </c>
      <c r="E134" s="23"/>
      <c r="F134" s="142"/>
      <c r="G134" s="82" t="s">
        <v>71</v>
      </c>
      <c r="H134" s="195">
        <f>('[2]Posebni dio'!$I$181)</f>
        <v>5000</v>
      </c>
      <c r="I134" s="195">
        <f>J134-H134</f>
        <v>-5000</v>
      </c>
      <c r="J134" s="246">
        <f>('[3]Posebni dio'!$J$186)</f>
        <v>0</v>
      </c>
    </row>
    <row r="135" spans="1:10" ht="15" customHeight="1">
      <c r="A135" s="26" t="s">
        <v>238</v>
      </c>
      <c r="B135" s="23">
        <v>322</v>
      </c>
      <c r="C135" s="111">
        <v>1</v>
      </c>
      <c r="D135" s="36">
        <v>660</v>
      </c>
      <c r="E135" s="23"/>
      <c r="F135" s="142"/>
      <c r="G135" s="82" t="s">
        <v>12</v>
      </c>
      <c r="H135" s="195">
        <f>('[2]Posebni dio'!$I$182)</f>
        <v>18000</v>
      </c>
      <c r="I135" s="195">
        <f>J135-H135</f>
        <v>2000</v>
      </c>
      <c r="J135" s="246">
        <f>('[3]Posebni dio'!$J$187)</f>
        <v>20000</v>
      </c>
    </row>
    <row r="136" spans="1:10" ht="15" customHeight="1">
      <c r="A136" s="26" t="s">
        <v>157</v>
      </c>
      <c r="B136" s="23">
        <v>322</v>
      </c>
      <c r="C136" s="111">
        <v>1.6</v>
      </c>
      <c r="D136" s="36">
        <v>160</v>
      </c>
      <c r="E136" s="23"/>
      <c r="F136" s="142"/>
      <c r="G136" s="82" t="s">
        <v>72</v>
      </c>
      <c r="H136" s="195">
        <f>('[2]Posebni dio'!$I$183)</f>
        <v>0</v>
      </c>
      <c r="I136" s="195">
        <f>J136-H136</f>
        <v>5000</v>
      </c>
      <c r="J136" s="246">
        <f>('[3]Posebni dio'!$J$188)</f>
        <v>5000</v>
      </c>
    </row>
    <row r="137" spans="1:10" ht="15" customHeight="1">
      <c r="A137" s="26" t="s">
        <v>158</v>
      </c>
      <c r="B137" s="23">
        <v>323</v>
      </c>
      <c r="C137" s="111">
        <v>1.6</v>
      </c>
      <c r="D137" s="36" t="s">
        <v>32</v>
      </c>
      <c r="E137" s="23"/>
      <c r="F137" s="142"/>
      <c r="G137" s="82" t="s">
        <v>73</v>
      </c>
      <c r="H137" s="195">
        <f>SUM('[2]Posebni dio'!$I$184:$I$185)</f>
        <v>0</v>
      </c>
      <c r="I137" s="195">
        <f>J137-H137</f>
        <v>4000</v>
      </c>
      <c r="J137" s="246">
        <f>SUM('[3]Posebni dio'!$J$189:$J$190)</f>
        <v>4000</v>
      </c>
    </row>
    <row r="138" spans="1:10" ht="15" customHeight="1">
      <c r="A138" s="26" t="s">
        <v>239</v>
      </c>
      <c r="B138" s="23">
        <v>329</v>
      </c>
      <c r="C138" s="111">
        <v>1</v>
      </c>
      <c r="D138" s="36" t="s">
        <v>32</v>
      </c>
      <c r="E138" s="23"/>
      <c r="F138" s="142"/>
      <c r="G138" s="82" t="s">
        <v>74</v>
      </c>
      <c r="H138" s="195">
        <f>('[2]Posebni dio'!$I$186)</f>
        <v>5250</v>
      </c>
      <c r="I138" s="195">
        <f>J138-H138</f>
        <v>0</v>
      </c>
      <c r="J138" s="246">
        <f>('[3]Posebni dio'!$J$191)</f>
        <v>5250</v>
      </c>
    </row>
    <row r="139" spans="1:10" ht="6" customHeight="1">
      <c r="A139" s="34"/>
      <c r="B139" s="21"/>
      <c r="C139" s="110"/>
      <c r="D139" s="35"/>
      <c r="E139" s="21"/>
      <c r="F139" s="141"/>
      <c r="G139" s="53"/>
      <c r="H139" s="189"/>
      <c r="I139" s="189"/>
      <c r="J139" s="247"/>
    </row>
    <row r="140" spans="1:10" ht="22.5" customHeight="1">
      <c r="A140" s="26"/>
      <c r="B140" s="23"/>
      <c r="C140" s="111"/>
      <c r="D140" s="36"/>
      <c r="E140" s="23"/>
      <c r="F140" s="142"/>
      <c r="G140" s="53" t="s">
        <v>136</v>
      </c>
      <c r="H140" s="193">
        <f>SUM(H142)</f>
        <v>26250</v>
      </c>
      <c r="I140" s="193">
        <f>SUM(I142)</f>
        <v>3000</v>
      </c>
      <c r="J140" s="254">
        <f>SUM(J142)</f>
        <v>29250</v>
      </c>
    </row>
    <row r="141" spans="1:10" ht="19.5" customHeight="1">
      <c r="A141" s="26"/>
      <c r="B141" s="23"/>
      <c r="C141" s="111"/>
      <c r="D141" s="36"/>
      <c r="E141" s="23"/>
      <c r="F141" s="144" t="s">
        <v>467</v>
      </c>
      <c r="G141" s="83" t="s">
        <v>315</v>
      </c>
      <c r="H141" s="196">
        <f>H142</f>
        <v>26250</v>
      </c>
      <c r="I141" s="196">
        <f>I142</f>
        <v>3000</v>
      </c>
      <c r="J141" s="256">
        <f>J142</f>
        <v>29250</v>
      </c>
    </row>
    <row r="142" spans="1:10" ht="16.5" customHeight="1">
      <c r="A142" s="34"/>
      <c r="B142" s="21">
        <v>3</v>
      </c>
      <c r="C142" s="110"/>
      <c r="D142" s="35"/>
      <c r="E142" s="21"/>
      <c r="F142" s="141"/>
      <c r="G142" s="53" t="s">
        <v>143</v>
      </c>
      <c r="H142" s="193">
        <f>SUM(H143)</f>
        <v>26250</v>
      </c>
      <c r="I142" s="193">
        <f>SUM(I143)</f>
        <v>3000</v>
      </c>
      <c r="J142" s="254">
        <f>SUM(J143)</f>
        <v>29250</v>
      </c>
    </row>
    <row r="143" spans="1:10" ht="18" customHeight="1">
      <c r="A143" s="34"/>
      <c r="B143" s="21">
        <v>32</v>
      </c>
      <c r="C143" s="110"/>
      <c r="D143" s="35"/>
      <c r="E143" s="21"/>
      <c r="F143" s="141"/>
      <c r="G143" s="53" t="s">
        <v>70</v>
      </c>
      <c r="H143" s="193">
        <f>SUM(H144:H147)</f>
        <v>26250</v>
      </c>
      <c r="I143" s="193">
        <f>SUM(I144:I147)</f>
        <v>3000</v>
      </c>
      <c r="J143" s="254">
        <f>SUM(J144:J147)</f>
        <v>29250</v>
      </c>
    </row>
    <row r="144" spans="1:10" ht="15" customHeight="1">
      <c r="A144" s="26" t="s">
        <v>159</v>
      </c>
      <c r="B144" s="23">
        <v>322</v>
      </c>
      <c r="C144" s="111">
        <v>1</v>
      </c>
      <c r="D144" s="36">
        <v>660</v>
      </c>
      <c r="E144" s="23"/>
      <c r="F144" s="142"/>
      <c r="G144" s="82" t="s">
        <v>12</v>
      </c>
      <c r="H144" s="195">
        <f>('[2]Posebni dio'!$I$194)</f>
        <v>12000</v>
      </c>
      <c r="I144" s="195">
        <f>J144-H144</f>
        <v>0</v>
      </c>
      <c r="J144" s="246">
        <f>('[3]Posebni dio'!$J$199)</f>
        <v>12000</v>
      </c>
    </row>
    <row r="145" spans="1:10" ht="15" customHeight="1">
      <c r="A145" s="26" t="s">
        <v>160</v>
      </c>
      <c r="B145" s="23">
        <v>322</v>
      </c>
      <c r="C145" s="111">
        <v>1.6</v>
      </c>
      <c r="D145" s="36" t="s">
        <v>32</v>
      </c>
      <c r="E145" s="23"/>
      <c r="F145" s="142"/>
      <c r="G145" s="82" t="s">
        <v>72</v>
      </c>
      <c r="H145" s="195">
        <f>('[2]Posebni dio'!$I$195)</f>
        <v>3000</v>
      </c>
      <c r="I145" s="195">
        <f>J145-H145</f>
        <v>0</v>
      </c>
      <c r="J145" s="246">
        <f>('[3]Posebni dio'!$J$200)</f>
        <v>3000</v>
      </c>
    </row>
    <row r="146" spans="1:10" ht="15" customHeight="1">
      <c r="A146" s="26" t="s">
        <v>161</v>
      </c>
      <c r="B146" s="23">
        <v>323</v>
      </c>
      <c r="C146" s="111">
        <v>1.6</v>
      </c>
      <c r="D146" s="36" t="s">
        <v>32</v>
      </c>
      <c r="E146" s="23"/>
      <c r="F146" s="142"/>
      <c r="G146" s="82" t="s">
        <v>73</v>
      </c>
      <c r="H146" s="195">
        <f>SUM('[2]Posebni dio'!$I$196:$I$198)</f>
        <v>6250</v>
      </c>
      <c r="I146" s="195">
        <f>J146-H146</f>
        <v>3000</v>
      </c>
      <c r="J146" s="246">
        <f>SUM('[3]Posebni dio'!$J$201:$J$203)</f>
        <v>9250</v>
      </c>
    </row>
    <row r="147" spans="1:10" ht="15" customHeight="1">
      <c r="A147" s="26" t="s">
        <v>240</v>
      </c>
      <c r="B147" s="23">
        <v>329</v>
      </c>
      <c r="C147" s="111">
        <v>1</v>
      </c>
      <c r="D147" s="36" t="s">
        <v>32</v>
      </c>
      <c r="E147" s="23"/>
      <c r="F147" s="142"/>
      <c r="G147" s="82" t="s">
        <v>74</v>
      </c>
      <c r="H147" s="195">
        <f>('[2]Posebni dio'!$I$199)</f>
        <v>5000</v>
      </c>
      <c r="I147" s="195">
        <f>J147-H147</f>
        <v>0</v>
      </c>
      <c r="J147" s="246">
        <f>('[3]Posebni dio'!$J$204)</f>
        <v>5000</v>
      </c>
    </row>
    <row r="148" spans="1:10" ht="7.5" customHeight="1">
      <c r="A148" s="151"/>
      <c r="B148" s="152"/>
      <c r="C148" s="153"/>
      <c r="D148" s="154"/>
      <c r="E148" s="152"/>
      <c r="F148" s="156"/>
      <c r="G148" s="166"/>
      <c r="H148" s="189"/>
      <c r="I148" s="189"/>
      <c r="J148" s="247"/>
    </row>
    <row r="149" spans="1:10" ht="48" customHeight="1">
      <c r="A149" s="30"/>
      <c r="B149" s="31"/>
      <c r="C149" s="105"/>
      <c r="D149" s="38"/>
      <c r="E149" s="31"/>
      <c r="F149" s="167"/>
      <c r="G149" s="54" t="s">
        <v>423</v>
      </c>
      <c r="H149" s="188">
        <f>SUM(H151+H202+H241+H377+H424+H521+H545+H579+H615)</f>
        <v>20904750</v>
      </c>
      <c r="I149" s="188">
        <f>SUM(I151+I202+I241+I377+I424+I521+I545+I579+I615)</f>
        <v>390675</v>
      </c>
      <c r="J149" s="252">
        <f>SUM(J151+J202+J241+J377+J424+J521+J545+J579+J615)</f>
        <v>21295425</v>
      </c>
    </row>
    <row r="150" spans="1:10" ht="6.75" customHeight="1">
      <c r="A150" s="151"/>
      <c r="B150" s="152"/>
      <c r="C150" s="153"/>
      <c r="D150" s="154"/>
      <c r="E150" s="152"/>
      <c r="F150" s="156"/>
      <c r="G150" s="166"/>
      <c r="H150" s="189"/>
      <c r="I150" s="189"/>
      <c r="J150" s="247"/>
    </row>
    <row r="151" spans="1:10" ht="35.25" customHeight="1">
      <c r="A151" s="30"/>
      <c r="B151" s="31"/>
      <c r="C151" s="105"/>
      <c r="D151" s="38"/>
      <c r="E151" s="31"/>
      <c r="F151" s="167"/>
      <c r="G151" s="54" t="s">
        <v>424</v>
      </c>
      <c r="H151" s="188">
        <f>SUM(H153+H191)</f>
        <v>4495500</v>
      </c>
      <c r="I151" s="188">
        <f>SUM(I153+I191)</f>
        <v>-56550</v>
      </c>
      <c r="J151" s="252">
        <f>SUM(J153+J191)</f>
        <v>4438950</v>
      </c>
    </row>
    <row r="152" spans="1:10" ht="4.5" customHeight="1">
      <c r="A152" s="151"/>
      <c r="B152" s="152"/>
      <c r="C152" s="153"/>
      <c r="D152" s="154"/>
      <c r="E152" s="152"/>
      <c r="F152" s="156"/>
      <c r="G152" s="83"/>
      <c r="H152" s="190"/>
      <c r="I152" s="189"/>
      <c r="J152" s="247"/>
    </row>
    <row r="153" spans="1:10" ht="39.75" customHeight="1">
      <c r="A153" s="145"/>
      <c r="B153" s="146"/>
      <c r="C153" s="147"/>
      <c r="D153" s="148"/>
      <c r="E153" s="146" t="s">
        <v>432</v>
      </c>
      <c r="F153" s="149"/>
      <c r="G153" s="150" t="s">
        <v>419</v>
      </c>
      <c r="H153" s="191">
        <f>SUM(H154+H172+H183)</f>
        <v>4470500</v>
      </c>
      <c r="I153" s="191">
        <f>SUM(I154+I172+I183)</f>
        <v>-88800</v>
      </c>
      <c r="J153" s="253">
        <f>SUM(J154+J172+J183)</f>
        <v>4381700</v>
      </c>
    </row>
    <row r="154" spans="1:10" ht="35.25" customHeight="1">
      <c r="A154" s="151"/>
      <c r="B154" s="152"/>
      <c r="C154" s="153"/>
      <c r="D154" s="154"/>
      <c r="E154" s="141" t="s">
        <v>441</v>
      </c>
      <c r="F154" s="141"/>
      <c r="G154" s="210" t="s">
        <v>23</v>
      </c>
      <c r="H154" s="193">
        <f>SUM(H157)</f>
        <v>3883500</v>
      </c>
      <c r="I154" s="193">
        <f>SUM(I157)</f>
        <v>50400</v>
      </c>
      <c r="J154" s="254">
        <f>SUM(J157)</f>
        <v>3933900</v>
      </c>
    </row>
    <row r="155" spans="1:10" ht="5.25" customHeight="1">
      <c r="A155" s="151"/>
      <c r="B155" s="152"/>
      <c r="C155" s="153"/>
      <c r="D155" s="154"/>
      <c r="E155" s="152"/>
      <c r="F155" s="156"/>
      <c r="G155" s="53"/>
      <c r="H155" s="193"/>
      <c r="I155" s="193"/>
      <c r="J155" s="245"/>
    </row>
    <row r="156" spans="1:11" ht="24" customHeight="1">
      <c r="A156" s="151"/>
      <c r="B156" s="152"/>
      <c r="C156" s="153"/>
      <c r="D156" s="154"/>
      <c r="E156" s="152"/>
      <c r="F156" s="144" t="s">
        <v>457</v>
      </c>
      <c r="G156" s="83" t="s">
        <v>14</v>
      </c>
      <c r="H156" s="196">
        <f aca="true" t="shared" si="6" ref="H156:J157">SUM(H157+H162+H168)</f>
        <v>3883500</v>
      </c>
      <c r="I156" s="196">
        <f t="shared" si="6"/>
        <v>50400</v>
      </c>
      <c r="J156" s="256">
        <f t="shared" si="6"/>
        <v>3933900</v>
      </c>
      <c r="K156" s="57"/>
    </row>
    <row r="157" spans="1:10" ht="18" customHeight="1">
      <c r="A157" s="34"/>
      <c r="B157" s="21">
        <v>3</v>
      </c>
      <c r="C157" s="110"/>
      <c r="D157" s="35"/>
      <c r="E157" s="21"/>
      <c r="F157" s="141"/>
      <c r="G157" s="210" t="s">
        <v>143</v>
      </c>
      <c r="H157" s="193">
        <f t="shared" si="6"/>
        <v>3883500</v>
      </c>
      <c r="I157" s="193">
        <f t="shared" si="6"/>
        <v>50400</v>
      </c>
      <c r="J157" s="254">
        <f t="shared" si="6"/>
        <v>3933900</v>
      </c>
    </row>
    <row r="158" spans="1:10" ht="20.25" customHeight="1">
      <c r="A158" s="26"/>
      <c r="B158" s="21">
        <v>31</v>
      </c>
      <c r="C158" s="110"/>
      <c r="D158" s="35"/>
      <c r="E158" s="21"/>
      <c r="F158" s="141"/>
      <c r="G158" s="210" t="s">
        <v>67</v>
      </c>
      <c r="H158" s="193">
        <f>SUM(H159:H161)</f>
        <v>3141200</v>
      </c>
      <c r="I158" s="193">
        <f>SUM(I159:I161)</f>
        <v>-13600</v>
      </c>
      <c r="J158" s="254">
        <f>SUM(J159:J161)</f>
        <v>3127600</v>
      </c>
    </row>
    <row r="159" spans="1:10" ht="18" customHeight="1">
      <c r="A159" s="26" t="s">
        <v>241</v>
      </c>
      <c r="B159" s="23">
        <v>311</v>
      </c>
      <c r="C159" s="111">
        <v>1</v>
      </c>
      <c r="D159" s="36">
        <v>131</v>
      </c>
      <c r="E159" s="23"/>
      <c r="F159" s="142"/>
      <c r="G159" s="82" t="s">
        <v>15</v>
      </c>
      <c r="H159" s="195">
        <f>('[2]Posebni dio'!$I$212)</f>
        <v>2635500</v>
      </c>
      <c r="I159" s="195">
        <f>J159-H159</f>
        <v>-11500</v>
      </c>
      <c r="J159" s="246">
        <f>('[3]Posebni dio'!$J$217)</f>
        <v>2624000</v>
      </c>
    </row>
    <row r="160" spans="1:10" ht="30.75" customHeight="1">
      <c r="A160" s="26" t="s">
        <v>162</v>
      </c>
      <c r="B160" s="23">
        <v>312</v>
      </c>
      <c r="C160" s="111">
        <v>1</v>
      </c>
      <c r="D160" s="36">
        <v>131</v>
      </c>
      <c r="E160" s="23"/>
      <c r="F160" s="142"/>
      <c r="G160" s="82" t="s">
        <v>525</v>
      </c>
      <c r="H160" s="195">
        <f>SUM('[2]Posebni dio'!$I$213:$I$214)</f>
        <v>105000</v>
      </c>
      <c r="I160" s="195">
        <f>J160-H160</f>
        <v>-300</v>
      </c>
      <c r="J160" s="246">
        <f>SUM('[3]Posebni dio'!$J$218:$J$219)</f>
        <v>104700</v>
      </c>
    </row>
    <row r="161" spans="1:10" ht="19.5" customHeight="1">
      <c r="A161" s="26" t="s">
        <v>163</v>
      </c>
      <c r="B161" s="23">
        <v>313</v>
      </c>
      <c r="C161" s="111">
        <v>1</v>
      </c>
      <c r="D161" s="36">
        <v>131</v>
      </c>
      <c r="E161" s="23"/>
      <c r="F161" s="142"/>
      <c r="G161" s="82" t="s">
        <v>22</v>
      </c>
      <c r="H161" s="195">
        <f>SUM('[2]Posebni dio'!$I$215:$I$216)</f>
        <v>400700</v>
      </c>
      <c r="I161" s="195">
        <f>J161-H161</f>
        <v>-1800</v>
      </c>
      <c r="J161" s="246">
        <f>SUM('[3]Posebni dio'!$J$220:$J$221)</f>
        <v>398900</v>
      </c>
    </row>
    <row r="162" spans="1:10" ht="6" customHeight="1">
      <c r="A162" s="26"/>
      <c r="B162" s="23"/>
      <c r="C162" s="111"/>
      <c r="D162" s="36"/>
      <c r="E162" s="23"/>
      <c r="F162" s="142"/>
      <c r="G162" s="82"/>
      <c r="H162" s="189"/>
      <c r="I162" s="189"/>
      <c r="J162" s="247"/>
    </row>
    <row r="163" spans="1:10" ht="18.75" customHeight="1">
      <c r="A163" s="26"/>
      <c r="B163" s="21">
        <v>32</v>
      </c>
      <c r="C163" s="110"/>
      <c r="D163" s="35"/>
      <c r="E163" s="21"/>
      <c r="F163" s="141"/>
      <c r="G163" s="210" t="s">
        <v>70</v>
      </c>
      <c r="H163" s="193">
        <f>SUM(H164:H167)</f>
        <v>707300</v>
      </c>
      <c r="I163" s="193">
        <f>SUM(I164:I167)</f>
        <v>27000</v>
      </c>
      <c r="J163" s="254">
        <f>SUM(J164:J167)</f>
        <v>734300</v>
      </c>
    </row>
    <row r="164" spans="1:10" ht="16.5" customHeight="1">
      <c r="A164" s="26" t="s">
        <v>164</v>
      </c>
      <c r="B164" s="23">
        <v>321</v>
      </c>
      <c r="C164" s="111">
        <v>1</v>
      </c>
      <c r="D164" s="36">
        <v>131</v>
      </c>
      <c r="E164" s="23"/>
      <c r="F164" s="142"/>
      <c r="G164" s="82" t="s">
        <v>71</v>
      </c>
      <c r="H164" s="195">
        <f>SUM('[2]Posebni dio'!$I$220:$I$223)</f>
        <v>232000</v>
      </c>
      <c r="I164" s="195">
        <f>J164-H164</f>
        <v>3000</v>
      </c>
      <c r="J164" s="246">
        <f>SUM('[3]Posebni dio'!$J$225:$J$228)</f>
        <v>235000</v>
      </c>
    </row>
    <row r="165" spans="1:10" ht="16.5" customHeight="1">
      <c r="A165" s="26" t="s">
        <v>165</v>
      </c>
      <c r="B165" s="23">
        <v>322</v>
      </c>
      <c r="C165" s="111">
        <v>1.6</v>
      </c>
      <c r="D165" s="36">
        <v>133</v>
      </c>
      <c r="E165" s="23"/>
      <c r="F165" s="142"/>
      <c r="G165" s="82" t="s">
        <v>72</v>
      </c>
      <c r="H165" s="195">
        <f>SUM('[2]Posebni dio'!$I$224:$I$230)</f>
        <v>228000</v>
      </c>
      <c r="I165" s="195">
        <f>J165-H165</f>
        <v>5000</v>
      </c>
      <c r="J165" s="246">
        <f>SUM('[3]Posebni dio'!$J$229:$J$235)</f>
        <v>233000</v>
      </c>
    </row>
    <row r="166" spans="1:10" ht="16.5" customHeight="1">
      <c r="A166" s="26" t="s">
        <v>242</v>
      </c>
      <c r="B166" s="23">
        <v>323</v>
      </c>
      <c r="C166" s="111">
        <v>1</v>
      </c>
      <c r="D166" s="36">
        <v>133</v>
      </c>
      <c r="E166" s="23"/>
      <c r="F166" s="142"/>
      <c r="G166" s="82" t="s">
        <v>73</v>
      </c>
      <c r="H166" s="195">
        <f>SUM('[2]Posebni dio'!$I$231:$I$242)</f>
        <v>190500</v>
      </c>
      <c r="I166" s="195">
        <f>J166-H166</f>
        <v>-9000</v>
      </c>
      <c r="J166" s="246">
        <f>SUM('[3]Posebni dio'!$J$236:$J$247)</f>
        <v>181500</v>
      </c>
    </row>
    <row r="167" spans="1:10" ht="16.5" customHeight="1">
      <c r="A167" s="26" t="s">
        <v>166</v>
      </c>
      <c r="B167" s="23">
        <v>329</v>
      </c>
      <c r="C167" s="111">
        <v>1</v>
      </c>
      <c r="D167" s="36">
        <v>133</v>
      </c>
      <c r="E167" s="23"/>
      <c r="F167" s="142"/>
      <c r="G167" s="82" t="s">
        <v>16</v>
      </c>
      <c r="H167" s="195">
        <f>SUM('[2]Posebni dio'!$I$243:$I$247)</f>
        <v>56800</v>
      </c>
      <c r="I167" s="195">
        <f>J167-H167</f>
        <v>28000</v>
      </c>
      <c r="J167" s="246">
        <f>SUM('[3]Posebni dio'!$J$248:$J$252)</f>
        <v>84800</v>
      </c>
    </row>
    <row r="168" spans="1:10" ht="9" customHeight="1">
      <c r="A168" s="26"/>
      <c r="B168" s="23"/>
      <c r="C168" s="111"/>
      <c r="D168" s="36"/>
      <c r="E168" s="23"/>
      <c r="F168" s="142"/>
      <c r="G168" s="82"/>
      <c r="H168" s="189"/>
      <c r="I168" s="189"/>
      <c r="J168" s="247"/>
    </row>
    <row r="169" spans="1:10" ht="19.5" customHeight="1">
      <c r="A169" s="26"/>
      <c r="B169" s="21">
        <v>34</v>
      </c>
      <c r="C169" s="110"/>
      <c r="D169" s="35"/>
      <c r="E169" s="21"/>
      <c r="F169" s="141"/>
      <c r="G169" s="210" t="s">
        <v>75</v>
      </c>
      <c r="H169" s="193">
        <f>SUM(H170)</f>
        <v>35000</v>
      </c>
      <c r="I169" s="193">
        <f>SUM(I170)</f>
        <v>37000</v>
      </c>
      <c r="J169" s="254">
        <f>SUM(J170)</f>
        <v>72000</v>
      </c>
    </row>
    <row r="170" spans="1:10" ht="20.25" customHeight="1">
      <c r="A170" s="26" t="s">
        <v>243</v>
      </c>
      <c r="B170" s="23">
        <v>343</v>
      </c>
      <c r="C170" s="111">
        <v>1</v>
      </c>
      <c r="D170" s="36">
        <v>112</v>
      </c>
      <c r="E170" s="23"/>
      <c r="F170" s="142"/>
      <c r="G170" s="82" t="s">
        <v>76</v>
      </c>
      <c r="H170" s="195">
        <f>SUM('[2]Posebni dio'!$I$251:$I$254)</f>
        <v>35000</v>
      </c>
      <c r="I170" s="195">
        <f>J170-H170</f>
        <v>37000</v>
      </c>
      <c r="J170" s="246">
        <f>SUM('[3]Posebni dio'!$J$256:$J$259)</f>
        <v>72000</v>
      </c>
    </row>
    <row r="171" spans="1:10" ht="3.75" customHeight="1">
      <c r="A171" s="26"/>
      <c r="B171" s="23"/>
      <c r="C171" s="111"/>
      <c r="D171" s="36"/>
      <c r="E171" s="23"/>
      <c r="F171" s="142"/>
      <c r="G171" s="82"/>
      <c r="H171" s="195"/>
      <c r="I171" s="195"/>
      <c r="J171" s="246"/>
    </row>
    <row r="172" spans="1:10" ht="33.75" customHeight="1">
      <c r="A172" s="151"/>
      <c r="B172" s="152"/>
      <c r="C172" s="153"/>
      <c r="D172" s="154"/>
      <c r="E172" s="141" t="s">
        <v>444</v>
      </c>
      <c r="F172" s="141"/>
      <c r="G172" s="210" t="s">
        <v>379</v>
      </c>
      <c r="H172" s="193">
        <f>SUM(H174)</f>
        <v>87000</v>
      </c>
      <c r="I172" s="193">
        <f>SUM(I174)</f>
        <v>87800</v>
      </c>
      <c r="J172" s="254">
        <f>SUM(J174)</f>
        <v>174800</v>
      </c>
    </row>
    <row r="173" spans="1:10" ht="3.75" customHeight="1">
      <c r="A173" s="151"/>
      <c r="B173" s="152"/>
      <c r="C173" s="153"/>
      <c r="D173" s="154"/>
      <c r="E173" s="152"/>
      <c r="F173" s="156"/>
      <c r="G173" s="53"/>
      <c r="H173" s="193"/>
      <c r="I173" s="193"/>
      <c r="J173" s="245"/>
    </row>
    <row r="174" spans="1:10" ht="40.5" customHeight="1">
      <c r="A174" s="151"/>
      <c r="B174" s="152"/>
      <c r="C174" s="153"/>
      <c r="D174" s="154"/>
      <c r="E174" s="152"/>
      <c r="F174" s="144" t="s">
        <v>480</v>
      </c>
      <c r="G174" s="213" t="s">
        <v>479</v>
      </c>
      <c r="H174" s="196">
        <f>SUM(H175)</f>
        <v>87000</v>
      </c>
      <c r="I174" s="196">
        <f>SUM(I175)</f>
        <v>87800</v>
      </c>
      <c r="J174" s="256">
        <f>SUM(J175)</f>
        <v>174800</v>
      </c>
    </row>
    <row r="175" spans="1:10" ht="15" customHeight="1">
      <c r="A175" s="34"/>
      <c r="B175" s="21">
        <v>3</v>
      </c>
      <c r="C175" s="110"/>
      <c r="D175" s="35"/>
      <c r="E175" s="21"/>
      <c r="F175" s="141"/>
      <c r="G175" s="210" t="s">
        <v>143</v>
      </c>
      <c r="H175" s="193">
        <f>SUM(H176+H180)</f>
        <v>87000</v>
      </c>
      <c r="I175" s="193">
        <f>SUM(I176+I180)</f>
        <v>87800</v>
      </c>
      <c r="J175" s="254">
        <f>SUM(J176+J180)</f>
        <v>174800</v>
      </c>
    </row>
    <row r="176" spans="1:10" ht="15" customHeight="1">
      <c r="A176" s="26"/>
      <c r="B176" s="21">
        <v>31</v>
      </c>
      <c r="C176" s="110"/>
      <c r="D176" s="35"/>
      <c r="E176" s="21"/>
      <c r="F176" s="141"/>
      <c r="G176" s="210" t="s">
        <v>67</v>
      </c>
      <c r="H176" s="193">
        <f>SUM(H177:H178)</f>
        <v>80000</v>
      </c>
      <c r="I176" s="193">
        <f>SUM(I177:I178)</f>
        <v>80000</v>
      </c>
      <c r="J176" s="254">
        <f>SUM(J177:J178)</f>
        <v>160000</v>
      </c>
    </row>
    <row r="177" spans="1:10" ht="15" customHeight="1">
      <c r="A177" s="26" t="s">
        <v>167</v>
      </c>
      <c r="B177" s="23">
        <v>311</v>
      </c>
      <c r="C177" s="111">
        <v>1.4</v>
      </c>
      <c r="D177" s="36">
        <v>131</v>
      </c>
      <c r="E177" s="23"/>
      <c r="F177" s="142"/>
      <c r="G177" s="82" t="s">
        <v>15</v>
      </c>
      <c r="H177" s="195">
        <f>('[2]Posebni dio'!$I$261)</f>
        <v>70000</v>
      </c>
      <c r="I177" s="195">
        <f>J177-H177</f>
        <v>50000</v>
      </c>
      <c r="J177" s="246">
        <f>('[3]Posebni dio'!$J$266)</f>
        <v>120000</v>
      </c>
    </row>
    <row r="178" spans="1:10" ht="15" customHeight="1">
      <c r="A178" s="26" t="s">
        <v>168</v>
      </c>
      <c r="B178" s="23">
        <v>313</v>
      </c>
      <c r="C178" s="111">
        <v>1.4</v>
      </c>
      <c r="D178" s="36">
        <v>131</v>
      </c>
      <c r="E178" s="23"/>
      <c r="F178" s="142"/>
      <c r="G178" s="82" t="s">
        <v>22</v>
      </c>
      <c r="H178" s="195">
        <f>SUM('[2]Posebni dio'!$I$262:$I$263)</f>
        <v>10000</v>
      </c>
      <c r="I178" s="195">
        <f>J178-H178</f>
        <v>30000</v>
      </c>
      <c r="J178" s="246">
        <f>('[3]Posebni dio'!$J$267)</f>
        <v>40000</v>
      </c>
    </row>
    <row r="179" spans="1:10" ht="6" customHeight="1">
      <c r="A179" s="26"/>
      <c r="B179" s="23"/>
      <c r="C179" s="111"/>
      <c r="D179" s="36"/>
      <c r="E179" s="23"/>
      <c r="F179" s="142"/>
      <c r="G179" s="82"/>
      <c r="H179" s="195"/>
      <c r="I179" s="195"/>
      <c r="J179" s="246"/>
    </row>
    <row r="180" spans="1:10" ht="15" customHeight="1">
      <c r="A180" s="26"/>
      <c r="B180" s="21">
        <v>32</v>
      </c>
      <c r="C180" s="110"/>
      <c r="D180" s="35"/>
      <c r="E180" s="21"/>
      <c r="F180" s="141"/>
      <c r="G180" s="210" t="s">
        <v>70</v>
      </c>
      <c r="H180" s="200">
        <f>H181</f>
        <v>7000</v>
      </c>
      <c r="I180" s="200">
        <f>I181</f>
        <v>7800</v>
      </c>
      <c r="J180" s="259">
        <f>J181</f>
        <v>14800</v>
      </c>
    </row>
    <row r="181" spans="1:10" ht="15" customHeight="1">
      <c r="A181" s="26" t="s">
        <v>169</v>
      </c>
      <c r="B181" s="23">
        <v>321</v>
      </c>
      <c r="C181" s="111">
        <v>1</v>
      </c>
      <c r="D181" s="36">
        <v>131</v>
      </c>
      <c r="E181" s="23"/>
      <c r="F181" s="142"/>
      <c r="G181" s="82" t="s">
        <v>71</v>
      </c>
      <c r="H181" s="195">
        <f>SUM('[2]Posebni dio'!$I$266+'[2]Posebni dio'!$I$268)</f>
        <v>7000</v>
      </c>
      <c r="I181" s="195">
        <f>J181-H181</f>
        <v>7800</v>
      </c>
      <c r="J181" s="246">
        <f>SUM('[3]Posebni dio'!$J$271:$J$273)</f>
        <v>14800</v>
      </c>
    </row>
    <row r="182" spans="1:10" ht="3" customHeight="1">
      <c r="A182" s="26"/>
      <c r="B182" s="23"/>
      <c r="C182" s="111"/>
      <c r="D182" s="36"/>
      <c r="E182" s="23"/>
      <c r="F182" s="142"/>
      <c r="G182" s="82"/>
      <c r="H182" s="189"/>
      <c r="I182" s="189"/>
      <c r="J182" s="247"/>
    </row>
    <row r="183" spans="1:10" ht="25.5" customHeight="1">
      <c r="A183" s="26"/>
      <c r="B183" s="23"/>
      <c r="C183" s="111"/>
      <c r="D183" s="36"/>
      <c r="E183" s="141" t="s">
        <v>445</v>
      </c>
      <c r="F183" s="141"/>
      <c r="G183" s="210" t="s">
        <v>378</v>
      </c>
      <c r="H183" s="193">
        <f>SUM(H186)</f>
        <v>500000</v>
      </c>
      <c r="I183" s="193">
        <f>SUM(I186)</f>
        <v>-227000</v>
      </c>
      <c r="J183" s="254">
        <f>SUM(J186)</f>
        <v>273000</v>
      </c>
    </row>
    <row r="184" spans="1:10" ht="3" customHeight="1">
      <c r="A184" s="26"/>
      <c r="B184" s="23"/>
      <c r="C184" s="111"/>
      <c r="D184" s="36"/>
      <c r="E184" s="23"/>
      <c r="F184" s="142"/>
      <c r="G184" s="53"/>
      <c r="H184" s="193"/>
      <c r="I184" s="193"/>
      <c r="J184" s="245"/>
    </row>
    <row r="185" spans="1:10" ht="27.75" customHeight="1">
      <c r="A185" s="26"/>
      <c r="B185" s="23"/>
      <c r="C185" s="111"/>
      <c r="D185" s="36"/>
      <c r="E185" s="23"/>
      <c r="F185" s="144" t="s">
        <v>468</v>
      </c>
      <c r="G185" s="83" t="s">
        <v>17</v>
      </c>
      <c r="H185" s="196">
        <f aca="true" t="shared" si="7" ref="H185:J186">SUM(H186)</f>
        <v>500000</v>
      </c>
      <c r="I185" s="196">
        <f t="shared" si="7"/>
        <v>-227000</v>
      </c>
      <c r="J185" s="256">
        <f t="shared" si="7"/>
        <v>273000</v>
      </c>
    </row>
    <row r="186" spans="1:10" ht="18" customHeight="1">
      <c r="A186" s="34"/>
      <c r="B186" s="21">
        <v>3</v>
      </c>
      <c r="C186" s="110"/>
      <c r="D186" s="35"/>
      <c r="E186" s="21"/>
      <c r="F186" s="141"/>
      <c r="G186" s="53" t="s">
        <v>143</v>
      </c>
      <c r="H186" s="193">
        <f t="shared" si="7"/>
        <v>500000</v>
      </c>
      <c r="I186" s="193">
        <f t="shared" si="7"/>
        <v>-227000</v>
      </c>
      <c r="J186" s="254">
        <f t="shared" si="7"/>
        <v>273000</v>
      </c>
    </row>
    <row r="187" spans="1:10" ht="14.25" customHeight="1">
      <c r="A187" s="26"/>
      <c r="B187" s="21">
        <v>32</v>
      </c>
      <c r="C187" s="110"/>
      <c r="D187" s="35"/>
      <c r="E187" s="21"/>
      <c r="F187" s="141"/>
      <c r="G187" s="53" t="s">
        <v>70</v>
      </c>
      <c r="H187" s="193">
        <f>SUM(H188:H189)</f>
        <v>500000</v>
      </c>
      <c r="I187" s="193">
        <f>SUM(I188:I189)</f>
        <v>-227000</v>
      </c>
      <c r="J187" s="254">
        <f>SUM(J188:J189)</f>
        <v>273000</v>
      </c>
    </row>
    <row r="188" spans="1:10" ht="13.5" customHeight="1">
      <c r="A188" s="26" t="s">
        <v>170</v>
      </c>
      <c r="B188" s="23">
        <v>322</v>
      </c>
      <c r="C188" s="111">
        <v>2</v>
      </c>
      <c r="D188" s="36" t="s">
        <v>32</v>
      </c>
      <c r="E188" s="23"/>
      <c r="F188" s="142"/>
      <c r="G188" s="82" t="s">
        <v>72</v>
      </c>
      <c r="H188" s="195">
        <f>SUM('[2]Posebni dio'!$I$276:$I$278)</f>
        <v>252000</v>
      </c>
      <c r="I188" s="195">
        <f>J188-H188</f>
        <v>4000</v>
      </c>
      <c r="J188" s="246">
        <f>SUM('[3]Posebni dio'!$J$281:$J$283)</f>
        <v>256000</v>
      </c>
    </row>
    <row r="189" spans="1:10" ht="13.5" customHeight="1">
      <c r="A189" s="26" t="s">
        <v>244</v>
      </c>
      <c r="B189" s="23">
        <v>323</v>
      </c>
      <c r="C189" s="111">
        <v>2</v>
      </c>
      <c r="D189" s="36" t="s">
        <v>32</v>
      </c>
      <c r="E189" s="23"/>
      <c r="F189" s="142"/>
      <c r="G189" s="82" t="s">
        <v>73</v>
      </c>
      <c r="H189" s="195">
        <f>SUM('[2]Posebni dio'!$I$279:$I$281)</f>
        <v>248000</v>
      </c>
      <c r="I189" s="195">
        <f>J189-H189</f>
        <v>-231000</v>
      </c>
      <c r="J189" s="246">
        <f>SUM('[3]Posebni dio'!$J$284:$J$286)</f>
        <v>17000</v>
      </c>
    </row>
    <row r="190" spans="1:10" ht="3" customHeight="1">
      <c r="A190" s="26"/>
      <c r="B190" s="23"/>
      <c r="C190" s="111"/>
      <c r="D190" s="36"/>
      <c r="E190" s="23"/>
      <c r="F190" s="142"/>
      <c r="G190" s="82"/>
      <c r="H190" s="195"/>
      <c r="I190" s="195"/>
      <c r="J190" s="246"/>
    </row>
    <row r="191" spans="1:10" ht="24" customHeight="1">
      <c r="A191" s="145"/>
      <c r="B191" s="146"/>
      <c r="C191" s="147"/>
      <c r="D191" s="148"/>
      <c r="E191" s="146" t="s">
        <v>435</v>
      </c>
      <c r="F191" s="149"/>
      <c r="G191" s="150" t="s">
        <v>415</v>
      </c>
      <c r="H191" s="197">
        <f>H193</f>
        <v>25000</v>
      </c>
      <c r="I191" s="197">
        <f>I193</f>
        <v>32250</v>
      </c>
      <c r="J191" s="257">
        <f>J193</f>
        <v>57250</v>
      </c>
    </row>
    <row r="192" spans="1:10" ht="6" customHeight="1">
      <c r="A192" s="26"/>
      <c r="B192" s="23"/>
      <c r="C192" s="111"/>
      <c r="D192" s="36"/>
      <c r="E192" s="23"/>
      <c r="F192" s="142"/>
      <c r="G192" s="82"/>
      <c r="H192" s="201"/>
      <c r="I192" s="198"/>
      <c r="J192" s="248"/>
    </row>
    <row r="193" spans="1:11" ht="28.5" customHeight="1">
      <c r="A193" s="26"/>
      <c r="B193" s="23"/>
      <c r="C193" s="111"/>
      <c r="D193" s="36"/>
      <c r="E193" s="141" t="s">
        <v>451</v>
      </c>
      <c r="F193" s="141"/>
      <c r="G193" s="210" t="s">
        <v>506</v>
      </c>
      <c r="H193" s="193">
        <f>SUM(H195)</f>
        <v>25000</v>
      </c>
      <c r="I193" s="193">
        <f>SUM(I195)</f>
        <v>32250</v>
      </c>
      <c r="J193" s="254">
        <f>SUM(J195)</f>
        <v>57250</v>
      </c>
      <c r="K193" s="73"/>
    </row>
    <row r="194" spans="1:10" ht="4.5" customHeight="1">
      <c r="A194" s="26"/>
      <c r="B194" s="23"/>
      <c r="C194" s="111"/>
      <c r="D194" s="36"/>
      <c r="E194" s="23"/>
      <c r="F194" s="142"/>
      <c r="G194" s="53"/>
      <c r="H194" s="193"/>
      <c r="I194" s="193"/>
      <c r="J194" s="245"/>
    </row>
    <row r="195" spans="1:10" ht="20.25" customHeight="1">
      <c r="A195" s="26"/>
      <c r="B195" s="23"/>
      <c r="C195" s="111"/>
      <c r="D195" s="36"/>
      <c r="E195" s="23"/>
      <c r="F195" s="144" t="s">
        <v>484</v>
      </c>
      <c r="G195" s="83" t="s">
        <v>18</v>
      </c>
      <c r="H195" s="196">
        <f aca="true" t="shared" si="8" ref="H195:J196">SUM(H196)</f>
        <v>25000</v>
      </c>
      <c r="I195" s="196">
        <f t="shared" si="8"/>
        <v>32250</v>
      </c>
      <c r="J195" s="256">
        <f t="shared" si="8"/>
        <v>57250</v>
      </c>
    </row>
    <row r="196" spans="1:10" ht="19.5" customHeight="1">
      <c r="A196" s="168"/>
      <c r="B196" s="25">
        <v>4</v>
      </c>
      <c r="C196" s="106"/>
      <c r="D196" s="39"/>
      <c r="E196" s="25"/>
      <c r="F196" s="138"/>
      <c r="G196" s="210" t="s">
        <v>131</v>
      </c>
      <c r="H196" s="193">
        <f t="shared" si="8"/>
        <v>25000</v>
      </c>
      <c r="I196" s="193">
        <f t="shared" si="8"/>
        <v>32250</v>
      </c>
      <c r="J196" s="254">
        <f t="shared" si="8"/>
        <v>57250</v>
      </c>
    </row>
    <row r="197" spans="1:10" ht="26.25" customHeight="1">
      <c r="A197" s="26"/>
      <c r="B197" s="21">
        <v>42</v>
      </c>
      <c r="C197" s="110"/>
      <c r="D197" s="35"/>
      <c r="E197" s="21"/>
      <c r="F197" s="141"/>
      <c r="G197" s="210" t="s">
        <v>20</v>
      </c>
      <c r="H197" s="193">
        <f>SUM(H198:H199)</f>
        <v>25000</v>
      </c>
      <c r="I197" s="193">
        <f>SUM(I198:I199)</f>
        <v>32250</v>
      </c>
      <c r="J197" s="254">
        <f>SUM(J198:J199)</f>
        <v>57250</v>
      </c>
    </row>
    <row r="198" spans="1:10" ht="15" customHeight="1">
      <c r="A198" s="26" t="s">
        <v>546</v>
      </c>
      <c r="B198" s="23">
        <v>422</v>
      </c>
      <c r="C198" s="111">
        <v>3.6</v>
      </c>
      <c r="D198" s="36">
        <v>133</v>
      </c>
      <c r="E198" s="23"/>
      <c r="F198" s="142"/>
      <c r="G198" s="82" t="s">
        <v>88</v>
      </c>
      <c r="H198" s="195">
        <f>SUM('[2]Posebni dio'!$I$291:$I$294)</f>
        <v>15000</v>
      </c>
      <c r="I198" s="195">
        <f>J198-H198</f>
        <v>29750</v>
      </c>
      <c r="J198" s="246">
        <f>SUM('[3]Posebni dio'!$J$296:$J$300)</f>
        <v>44750</v>
      </c>
    </row>
    <row r="199" spans="1:10" ht="15" customHeight="1">
      <c r="A199" s="26" t="s">
        <v>171</v>
      </c>
      <c r="B199" s="23">
        <v>426</v>
      </c>
      <c r="C199" s="111">
        <v>3.6</v>
      </c>
      <c r="D199" s="36">
        <v>133</v>
      </c>
      <c r="E199" s="23"/>
      <c r="F199" s="142"/>
      <c r="G199" s="82" t="s">
        <v>89</v>
      </c>
      <c r="H199" s="195">
        <f>('[2]Posebni dio'!$I$296)</f>
        <v>10000</v>
      </c>
      <c r="I199" s="195">
        <f>J199-H199</f>
        <v>2500</v>
      </c>
      <c r="J199" s="246">
        <f>SUM('[3]Posebni dio'!$J$301:$J$302)</f>
        <v>12500</v>
      </c>
    </row>
    <row r="200" spans="1:10" ht="3.75" customHeight="1">
      <c r="A200" s="26"/>
      <c r="B200" s="23"/>
      <c r="C200" s="111"/>
      <c r="D200" s="36"/>
      <c r="E200" s="23"/>
      <c r="F200" s="142"/>
      <c r="G200" s="53"/>
      <c r="H200" s="193"/>
      <c r="I200" s="193"/>
      <c r="J200" s="245"/>
    </row>
    <row r="201" spans="1:10" ht="3.75" customHeight="1">
      <c r="A201" s="26"/>
      <c r="B201" s="23"/>
      <c r="C201" s="111"/>
      <c r="D201" s="36"/>
      <c r="E201" s="23"/>
      <c r="F201" s="142"/>
      <c r="G201" s="82"/>
      <c r="H201" s="189"/>
      <c r="I201" s="189"/>
      <c r="J201" s="247"/>
    </row>
    <row r="202" spans="1:10" ht="42" customHeight="1">
      <c r="A202" s="27"/>
      <c r="B202" s="28"/>
      <c r="C202" s="107"/>
      <c r="D202" s="40"/>
      <c r="E202" s="28"/>
      <c r="F202" s="169"/>
      <c r="G202" s="54" t="s">
        <v>425</v>
      </c>
      <c r="H202" s="188">
        <f>SUM(H204+H219)</f>
        <v>1150800</v>
      </c>
      <c r="I202" s="188">
        <f>SUM(I204+I219)</f>
        <v>-391900</v>
      </c>
      <c r="J202" s="252">
        <f>SUM(J204+J219)</f>
        <v>758900</v>
      </c>
    </row>
    <row r="203" spans="1:10" ht="6.75" customHeight="1">
      <c r="A203" s="26"/>
      <c r="B203" s="23"/>
      <c r="C203" s="111"/>
      <c r="D203" s="36"/>
      <c r="E203" s="23"/>
      <c r="F203" s="142"/>
      <c r="G203" s="82"/>
      <c r="H203" s="190"/>
      <c r="I203" s="189"/>
      <c r="J203" s="247"/>
    </row>
    <row r="204" spans="1:11" ht="31.5" customHeight="1">
      <c r="A204" s="145"/>
      <c r="B204" s="146"/>
      <c r="C204" s="147"/>
      <c r="D204" s="148"/>
      <c r="E204" s="146" t="s">
        <v>434</v>
      </c>
      <c r="F204" s="149"/>
      <c r="G204" s="150" t="s">
        <v>418</v>
      </c>
      <c r="H204" s="197">
        <f>SUM(H205)</f>
        <v>530800</v>
      </c>
      <c r="I204" s="197">
        <f>SUM(I205)</f>
        <v>-154000</v>
      </c>
      <c r="J204" s="257">
        <f>SUM(J205)</f>
        <v>376800</v>
      </c>
      <c r="K204" s="57"/>
    </row>
    <row r="205" spans="1:10" ht="30" customHeight="1">
      <c r="A205" s="26"/>
      <c r="B205" s="23"/>
      <c r="C205" s="111"/>
      <c r="D205" s="36"/>
      <c r="E205" s="141" t="s">
        <v>447</v>
      </c>
      <c r="F205" s="141"/>
      <c r="G205" s="210" t="s">
        <v>198</v>
      </c>
      <c r="H205" s="193">
        <f>SUM(H207+H214)</f>
        <v>530800</v>
      </c>
      <c r="I205" s="193">
        <f>SUM(I207+I214)</f>
        <v>-154000</v>
      </c>
      <c r="J205" s="254">
        <f>SUM(J207+J214)</f>
        <v>376800</v>
      </c>
    </row>
    <row r="206" spans="1:10" ht="5.25" customHeight="1">
      <c r="A206" s="26"/>
      <c r="B206" s="23"/>
      <c r="C206" s="111"/>
      <c r="D206" s="36"/>
      <c r="E206" s="23"/>
      <c r="F206" s="142"/>
      <c r="G206" s="53"/>
      <c r="H206" s="193"/>
      <c r="I206" s="193"/>
      <c r="J206" s="245"/>
    </row>
    <row r="207" spans="1:10" ht="29.25" customHeight="1">
      <c r="A207" s="26"/>
      <c r="B207" s="23"/>
      <c r="C207" s="111"/>
      <c r="D207" s="36"/>
      <c r="E207" s="23"/>
      <c r="F207" s="144" t="s">
        <v>470</v>
      </c>
      <c r="G207" s="83" t="s">
        <v>199</v>
      </c>
      <c r="H207" s="196">
        <f aca="true" t="shared" si="9" ref="H207:J208">SUM(H208)</f>
        <v>175800</v>
      </c>
      <c r="I207" s="196">
        <f t="shared" si="9"/>
        <v>8500</v>
      </c>
      <c r="J207" s="256">
        <f t="shared" si="9"/>
        <v>184300</v>
      </c>
    </row>
    <row r="208" spans="1:10" ht="16.5" customHeight="1">
      <c r="A208" s="34"/>
      <c r="B208" s="21">
        <v>3</v>
      </c>
      <c r="C208" s="214"/>
      <c r="D208" s="35"/>
      <c r="E208" s="21"/>
      <c r="F208" s="141"/>
      <c r="G208" s="210" t="s">
        <v>143</v>
      </c>
      <c r="H208" s="193">
        <f t="shared" si="9"/>
        <v>175800</v>
      </c>
      <c r="I208" s="193">
        <f t="shared" si="9"/>
        <v>8500</v>
      </c>
      <c r="J208" s="254">
        <f t="shared" si="9"/>
        <v>184300</v>
      </c>
    </row>
    <row r="209" spans="1:10" ht="16.5" customHeight="1">
      <c r="A209" s="26"/>
      <c r="B209" s="21">
        <v>32</v>
      </c>
      <c r="C209" s="214"/>
      <c r="D209" s="35"/>
      <c r="E209" s="21"/>
      <c r="F209" s="141"/>
      <c r="G209" s="210" t="s">
        <v>70</v>
      </c>
      <c r="H209" s="193">
        <f>SUM(H210:H212)</f>
        <v>175800</v>
      </c>
      <c r="I209" s="193">
        <f>SUM(I210:I212)</f>
        <v>8500</v>
      </c>
      <c r="J209" s="254">
        <f>SUM(J210:J212)</f>
        <v>184300</v>
      </c>
    </row>
    <row r="210" spans="1:11" ht="15.75" customHeight="1">
      <c r="A210" s="26" t="s">
        <v>172</v>
      </c>
      <c r="B210" s="23">
        <v>322</v>
      </c>
      <c r="C210" s="215">
        <v>1.6</v>
      </c>
      <c r="D210" s="36" t="s">
        <v>200</v>
      </c>
      <c r="E210" s="23"/>
      <c r="F210" s="142"/>
      <c r="G210" s="82" t="s">
        <v>72</v>
      </c>
      <c r="H210" s="195">
        <f>SUM('[2]Posebni dio'!$I$307)</f>
        <v>25000</v>
      </c>
      <c r="I210" s="195">
        <f>J210-H210</f>
        <v>15000</v>
      </c>
      <c r="J210" s="246">
        <f>('[3]Posebni dio'!$J$309)</f>
        <v>40000</v>
      </c>
      <c r="K210" s="57"/>
    </row>
    <row r="211" spans="1:10" ht="15.75" customHeight="1">
      <c r="A211" s="26" t="s">
        <v>336</v>
      </c>
      <c r="B211" s="23">
        <v>323</v>
      </c>
      <c r="C211" s="215">
        <v>1.6</v>
      </c>
      <c r="D211" s="36" t="s">
        <v>200</v>
      </c>
      <c r="E211" s="23"/>
      <c r="F211" s="142"/>
      <c r="G211" s="82" t="s">
        <v>73</v>
      </c>
      <c r="H211" s="195">
        <f>SUM('[2]Posebni dio'!$I$308+'[2]Posebni dio'!$I$309+'[2]Posebni dio'!$I$310)</f>
        <v>80000</v>
      </c>
      <c r="I211" s="195">
        <f>J211-H211</f>
        <v>-5000</v>
      </c>
      <c r="J211" s="246">
        <f>SUM('[3]Posebni dio'!$J$310:$J$312)</f>
        <v>75000</v>
      </c>
    </row>
    <row r="212" spans="1:10" ht="15.75" customHeight="1">
      <c r="A212" s="26" t="s">
        <v>173</v>
      </c>
      <c r="B212" s="23">
        <v>329</v>
      </c>
      <c r="C212" s="215">
        <v>1</v>
      </c>
      <c r="D212" s="36" t="s">
        <v>200</v>
      </c>
      <c r="E212" s="23"/>
      <c r="F212" s="142"/>
      <c r="G212" s="82" t="s">
        <v>74</v>
      </c>
      <c r="H212" s="195">
        <f>SUM('[2]Posebni dio'!$I$318:$I$320)</f>
        <v>70800</v>
      </c>
      <c r="I212" s="195">
        <f>J212-H212</f>
        <v>-1500</v>
      </c>
      <c r="J212" s="246">
        <f>SUM('[3]Posebni dio'!$J$320:$J$322)</f>
        <v>69300</v>
      </c>
    </row>
    <row r="213" spans="1:10" ht="6" customHeight="1">
      <c r="A213" s="26"/>
      <c r="B213" s="23"/>
      <c r="C213" s="215"/>
      <c r="D213" s="36"/>
      <c r="E213" s="23"/>
      <c r="F213" s="142"/>
      <c r="G213" s="82"/>
      <c r="H213" s="189"/>
      <c r="I213" s="189"/>
      <c r="J213" s="247"/>
    </row>
    <row r="214" spans="1:10" ht="39.75" customHeight="1">
      <c r="A214" s="26"/>
      <c r="B214" s="23"/>
      <c r="C214" s="215"/>
      <c r="D214" s="36"/>
      <c r="E214" s="23"/>
      <c r="F214" s="144" t="s">
        <v>474</v>
      </c>
      <c r="G214" s="83" t="s">
        <v>202</v>
      </c>
      <c r="H214" s="196">
        <f aca="true" t="shared" si="10" ref="H214:J216">SUM(H215)</f>
        <v>355000</v>
      </c>
      <c r="I214" s="196">
        <f t="shared" si="10"/>
        <v>-162500</v>
      </c>
      <c r="J214" s="256">
        <f t="shared" si="10"/>
        <v>192500</v>
      </c>
    </row>
    <row r="215" spans="1:10" ht="18" customHeight="1">
      <c r="A215" s="26"/>
      <c r="B215" s="21">
        <v>3</v>
      </c>
      <c r="C215" s="214"/>
      <c r="D215" s="36"/>
      <c r="E215" s="21"/>
      <c r="F215" s="142"/>
      <c r="G215" s="210" t="s">
        <v>129</v>
      </c>
      <c r="H215" s="193">
        <f t="shared" si="10"/>
        <v>355000</v>
      </c>
      <c r="I215" s="193">
        <f t="shared" si="10"/>
        <v>-162500</v>
      </c>
      <c r="J215" s="254">
        <f t="shared" si="10"/>
        <v>192500</v>
      </c>
    </row>
    <row r="216" spans="1:10" ht="18" customHeight="1">
      <c r="A216" s="34"/>
      <c r="B216" s="21">
        <v>32</v>
      </c>
      <c r="C216" s="214"/>
      <c r="D216" s="35"/>
      <c r="E216" s="21"/>
      <c r="F216" s="141"/>
      <c r="G216" s="210" t="s">
        <v>201</v>
      </c>
      <c r="H216" s="193">
        <f t="shared" si="10"/>
        <v>355000</v>
      </c>
      <c r="I216" s="193">
        <f t="shared" si="10"/>
        <v>-162500</v>
      </c>
      <c r="J216" s="254">
        <f t="shared" si="10"/>
        <v>192500</v>
      </c>
    </row>
    <row r="217" spans="1:10" ht="17.25" customHeight="1">
      <c r="A217" s="26" t="s">
        <v>245</v>
      </c>
      <c r="B217" s="23">
        <v>323</v>
      </c>
      <c r="C217" s="215">
        <v>1</v>
      </c>
      <c r="D217" s="36" t="s">
        <v>35</v>
      </c>
      <c r="E217" s="23"/>
      <c r="F217" s="142"/>
      <c r="G217" s="82" t="s">
        <v>73</v>
      </c>
      <c r="H217" s="195">
        <f>SUM('[2]Posebni dio'!$I$311+'[2]Posebni dio'!$I$312+'[2]Posebni dio'!$I$313+'[2]Posebni dio'!$I$314+'[2]Posebni dio'!$I$316+'[2]Posebni dio'!$I$317)</f>
        <v>355000</v>
      </c>
      <c r="I217" s="195">
        <f>J217-H217</f>
        <v>-162500</v>
      </c>
      <c r="J217" s="246">
        <f>SUM('[3]Posebni dio'!$J$313:$J$319)</f>
        <v>192500</v>
      </c>
    </row>
    <row r="218" spans="1:10" ht="5.25" customHeight="1">
      <c r="A218" s="26"/>
      <c r="B218" s="23"/>
      <c r="C218" s="215"/>
      <c r="D218" s="36"/>
      <c r="E218" s="23"/>
      <c r="F218" s="142"/>
      <c r="G218" s="82"/>
      <c r="H218" s="195"/>
      <c r="I218" s="195"/>
      <c r="J218" s="246"/>
    </row>
    <row r="219" spans="1:10" ht="27" customHeight="1">
      <c r="A219" s="145"/>
      <c r="B219" s="146"/>
      <c r="C219" s="216"/>
      <c r="D219" s="148"/>
      <c r="E219" s="146" t="s">
        <v>435</v>
      </c>
      <c r="F219" s="149"/>
      <c r="G219" s="150" t="s">
        <v>415</v>
      </c>
      <c r="H219" s="197">
        <f>H221</f>
        <v>620000</v>
      </c>
      <c r="I219" s="197">
        <f>I221</f>
        <v>-237900</v>
      </c>
      <c r="J219" s="257">
        <f>J221</f>
        <v>382100</v>
      </c>
    </row>
    <row r="220" spans="1:11" ht="3.75" customHeight="1">
      <c r="A220" s="26"/>
      <c r="B220" s="23"/>
      <c r="C220" s="215"/>
      <c r="D220" s="36"/>
      <c r="E220" s="23"/>
      <c r="F220" s="142"/>
      <c r="G220" s="82"/>
      <c r="H220" s="198"/>
      <c r="I220" s="198"/>
      <c r="J220" s="260"/>
      <c r="K220" s="73"/>
    </row>
    <row r="221" spans="1:10" ht="28.5" customHeight="1">
      <c r="A221" s="26"/>
      <c r="B221" s="23"/>
      <c r="C221" s="215"/>
      <c r="D221" s="36"/>
      <c r="E221" s="141" t="s">
        <v>448</v>
      </c>
      <c r="F221" s="141"/>
      <c r="G221" s="210" t="s">
        <v>24</v>
      </c>
      <c r="H221" s="193">
        <f>SUM(H223+H228+H233)</f>
        <v>620000</v>
      </c>
      <c r="I221" s="193">
        <f>SUM(I223+I228+I233)</f>
        <v>-237900</v>
      </c>
      <c r="J221" s="254">
        <f>SUM(J223+J228+J233)</f>
        <v>382100</v>
      </c>
    </row>
    <row r="222" spans="1:10" ht="3.75" customHeight="1">
      <c r="A222" s="26"/>
      <c r="B222" s="23"/>
      <c r="C222" s="215"/>
      <c r="D222" s="36"/>
      <c r="E222" s="23"/>
      <c r="F222" s="142"/>
      <c r="G222" s="53"/>
      <c r="H222" s="189"/>
      <c r="I222" s="189"/>
      <c r="J222" s="247"/>
    </row>
    <row r="223" spans="1:10" ht="21.75" customHeight="1">
      <c r="A223" s="26"/>
      <c r="B223" s="23"/>
      <c r="C223" s="215"/>
      <c r="D223" s="36"/>
      <c r="E223" s="23"/>
      <c r="F223" s="144" t="s">
        <v>471</v>
      </c>
      <c r="G223" s="83" t="s">
        <v>203</v>
      </c>
      <c r="H223" s="194">
        <f>SUM(H224)</f>
        <v>60000</v>
      </c>
      <c r="I223" s="194">
        <f aca="true" t="shared" si="11" ref="H223:J225">SUM(I224)</f>
        <v>-53900</v>
      </c>
      <c r="J223" s="255">
        <f t="shared" si="11"/>
        <v>6100</v>
      </c>
    </row>
    <row r="224" spans="1:10" ht="16.5" customHeight="1">
      <c r="A224" s="168"/>
      <c r="B224" s="25">
        <v>4</v>
      </c>
      <c r="C224" s="217"/>
      <c r="D224" s="39"/>
      <c r="E224" s="25"/>
      <c r="F224" s="138"/>
      <c r="G224" s="210" t="s">
        <v>131</v>
      </c>
      <c r="H224" s="193">
        <f t="shared" si="11"/>
        <v>60000</v>
      </c>
      <c r="I224" s="193">
        <f t="shared" si="11"/>
        <v>-53900</v>
      </c>
      <c r="J224" s="254">
        <f t="shared" si="11"/>
        <v>6100</v>
      </c>
    </row>
    <row r="225" spans="1:10" ht="24.75" customHeight="1">
      <c r="A225" s="26"/>
      <c r="B225" s="21">
        <v>41</v>
      </c>
      <c r="C225" s="214"/>
      <c r="D225" s="35"/>
      <c r="E225" s="21"/>
      <c r="F225" s="141"/>
      <c r="G225" s="210" t="s">
        <v>368</v>
      </c>
      <c r="H225" s="193">
        <f t="shared" si="11"/>
        <v>60000</v>
      </c>
      <c r="I225" s="193">
        <f t="shared" si="11"/>
        <v>-53900</v>
      </c>
      <c r="J225" s="254">
        <f t="shared" si="11"/>
        <v>6100</v>
      </c>
    </row>
    <row r="226" spans="1:10" ht="16.5" customHeight="1">
      <c r="A226" s="26" t="s">
        <v>174</v>
      </c>
      <c r="B226" s="23">
        <v>411</v>
      </c>
      <c r="C226" s="215">
        <v>3.6</v>
      </c>
      <c r="D226" s="36" t="s">
        <v>35</v>
      </c>
      <c r="E226" s="23"/>
      <c r="F226" s="142"/>
      <c r="G226" s="82" t="s">
        <v>144</v>
      </c>
      <c r="H226" s="195">
        <f>('[2]Posebni dio'!$I$330)</f>
        <v>60000</v>
      </c>
      <c r="I226" s="195">
        <f>J226-H226</f>
        <v>-53900</v>
      </c>
      <c r="J226" s="246">
        <f>('[3]Posebni dio'!$J$332)</f>
        <v>6100</v>
      </c>
    </row>
    <row r="227" spans="1:10" ht="3.75" customHeight="1">
      <c r="A227" s="26"/>
      <c r="B227" s="23"/>
      <c r="C227" s="215"/>
      <c r="D227" s="36"/>
      <c r="E227" s="23"/>
      <c r="F227" s="142"/>
      <c r="G227" s="82"/>
      <c r="H227" s="189"/>
      <c r="I227" s="189"/>
      <c r="J227" s="247"/>
    </row>
    <row r="228" spans="1:10" ht="31.5" customHeight="1">
      <c r="A228" s="26"/>
      <c r="B228" s="23"/>
      <c r="C228" s="215"/>
      <c r="D228" s="36"/>
      <c r="E228" s="23"/>
      <c r="F228" s="144" t="s">
        <v>472</v>
      </c>
      <c r="G228" s="83" t="s">
        <v>204</v>
      </c>
      <c r="H228" s="196">
        <f aca="true" t="shared" si="12" ref="H228:J230">SUM(H229)</f>
        <v>200000</v>
      </c>
      <c r="I228" s="196">
        <f t="shared" si="12"/>
        <v>-20000</v>
      </c>
      <c r="J228" s="256">
        <f t="shared" si="12"/>
        <v>180000</v>
      </c>
    </row>
    <row r="229" spans="1:10" s="67" customFormat="1" ht="15.75" customHeight="1">
      <c r="A229" s="34"/>
      <c r="B229" s="21">
        <v>4</v>
      </c>
      <c r="C229" s="214"/>
      <c r="D229" s="35"/>
      <c r="E229" s="21"/>
      <c r="F229" s="141"/>
      <c r="G229" s="53" t="s">
        <v>131</v>
      </c>
      <c r="H229" s="200">
        <f t="shared" si="12"/>
        <v>200000</v>
      </c>
      <c r="I229" s="200">
        <f t="shared" si="12"/>
        <v>-20000</v>
      </c>
      <c r="J229" s="259">
        <f t="shared" si="12"/>
        <v>180000</v>
      </c>
    </row>
    <row r="230" spans="1:10" ht="32.25" customHeight="1">
      <c r="A230" s="26"/>
      <c r="B230" s="21">
        <v>42</v>
      </c>
      <c r="C230" s="214"/>
      <c r="D230" s="35"/>
      <c r="E230" s="21"/>
      <c r="F230" s="141"/>
      <c r="G230" s="53" t="s">
        <v>20</v>
      </c>
      <c r="H230" s="193">
        <f t="shared" si="12"/>
        <v>200000</v>
      </c>
      <c r="I230" s="193">
        <f t="shared" si="12"/>
        <v>-20000</v>
      </c>
      <c r="J230" s="254">
        <f t="shared" si="12"/>
        <v>180000</v>
      </c>
    </row>
    <row r="231" spans="1:10" ht="17.25" customHeight="1">
      <c r="A231" s="26" t="s">
        <v>175</v>
      </c>
      <c r="B231" s="23">
        <v>421</v>
      </c>
      <c r="C231" s="215">
        <v>6</v>
      </c>
      <c r="D231" s="36" t="s">
        <v>43</v>
      </c>
      <c r="E231" s="23"/>
      <c r="F231" s="142"/>
      <c r="G231" s="82" t="s">
        <v>87</v>
      </c>
      <c r="H231" s="195">
        <f>('[2]Posebni dio'!$I$334)</f>
        <v>200000</v>
      </c>
      <c r="I231" s="195">
        <f>J231-H231</f>
        <v>-20000</v>
      </c>
      <c r="J231" s="246">
        <f>('[3]Posebni dio'!$J$336)</f>
        <v>180000</v>
      </c>
    </row>
    <row r="232" spans="1:10" ht="7.5" customHeight="1">
      <c r="A232" s="26"/>
      <c r="B232" s="23"/>
      <c r="C232" s="215"/>
      <c r="D232" s="36"/>
      <c r="E232" s="23"/>
      <c r="F232" s="142"/>
      <c r="G232" s="82"/>
      <c r="H232" s="189"/>
      <c r="I232" s="189"/>
      <c r="J232" s="247"/>
    </row>
    <row r="233" spans="1:10" ht="34.5" customHeight="1">
      <c r="A233" s="26"/>
      <c r="B233" s="23"/>
      <c r="C233" s="215"/>
      <c r="D233" s="36"/>
      <c r="E233" s="23"/>
      <c r="F233" s="144" t="s">
        <v>473</v>
      </c>
      <c r="G233" s="83" t="s">
        <v>554</v>
      </c>
      <c r="H233" s="196">
        <f>SUM(H234,H238)</f>
        <v>360000</v>
      </c>
      <c r="I233" s="196">
        <f>SUM(I234,I238)</f>
        <v>-164000</v>
      </c>
      <c r="J233" s="256">
        <f>SUM(J234)</f>
        <v>196000</v>
      </c>
    </row>
    <row r="234" spans="1:10" ht="18" customHeight="1">
      <c r="A234" s="26"/>
      <c r="B234" s="21">
        <v>4</v>
      </c>
      <c r="C234" s="214"/>
      <c r="D234" s="36"/>
      <c r="E234" s="21"/>
      <c r="F234" s="142"/>
      <c r="G234" s="210" t="s">
        <v>131</v>
      </c>
      <c r="H234" s="193">
        <f>SUM(H235)</f>
        <v>280000</v>
      </c>
      <c r="I234" s="193">
        <f>SUM(I235)</f>
        <v>-84000</v>
      </c>
      <c r="J234" s="254">
        <f>SUM(J235)</f>
        <v>196000</v>
      </c>
    </row>
    <row r="235" spans="1:10" ht="27.75" customHeight="1">
      <c r="A235" s="34"/>
      <c r="B235" s="21">
        <v>42</v>
      </c>
      <c r="C235" s="214"/>
      <c r="D235" s="35"/>
      <c r="E235" s="21"/>
      <c r="F235" s="141"/>
      <c r="G235" s="210" t="s">
        <v>86</v>
      </c>
      <c r="H235" s="193">
        <f>SUM(H236:H237)</f>
        <v>280000</v>
      </c>
      <c r="I235" s="193">
        <f>SUM(I236:I237)</f>
        <v>-84000</v>
      </c>
      <c r="J235" s="254">
        <f>SUM(J236:J237)</f>
        <v>196000</v>
      </c>
    </row>
    <row r="236" spans="1:10" ht="25.5" customHeight="1">
      <c r="A236" s="26" t="s">
        <v>402</v>
      </c>
      <c r="B236" s="23">
        <v>421</v>
      </c>
      <c r="C236" s="215" t="s">
        <v>413</v>
      </c>
      <c r="D236" s="36" t="s">
        <v>33</v>
      </c>
      <c r="E236" s="23"/>
      <c r="F236" s="142"/>
      <c r="G236" s="82" t="s">
        <v>87</v>
      </c>
      <c r="H236" s="195">
        <f>SUM('[2]Posebni dio'!$I$337)</f>
        <v>270000</v>
      </c>
      <c r="I236" s="195">
        <f>J236-H236</f>
        <v>-89000</v>
      </c>
      <c r="J236" s="246">
        <f>SUM('[3]Posebni dio'!$J$337:$J$338)</f>
        <v>181000</v>
      </c>
    </row>
    <row r="237" spans="1:10" ht="17.25" customHeight="1">
      <c r="A237" s="26" t="s">
        <v>176</v>
      </c>
      <c r="B237" s="23">
        <v>422</v>
      </c>
      <c r="C237" s="215" t="s">
        <v>414</v>
      </c>
      <c r="D237" s="36" t="s">
        <v>33</v>
      </c>
      <c r="E237" s="23"/>
      <c r="F237" s="142"/>
      <c r="G237" s="82" t="s">
        <v>88</v>
      </c>
      <c r="H237" s="195">
        <f>('[2]Posebni dio'!$I$338)</f>
        <v>10000</v>
      </c>
      <c r="I237" s="195">
        <f>J237-H237</f>
        <v>5000</v>
      </c>
      <c r="J237" s="246">
        <f>SUM('[3]Posebni dio'!$J$339:$J$340)</f>
        <v>15000</v>
      </c>
    </row>
    <row r="238" spans="1:10" ht="27.75" customHeight="1">
      <c r="A238" s="34"/>
      <c r="B238" s="21">
        <v>45</v>
      </c>
      <c r="C238" s="214"/>
      <c r="D238" s="35"/>
      <c r="E238" s="21"/>
      <c r="F238" s="141"/>
      <c r="G238" s="210" t="s">
        <v>596</v>
      </c>
      <c r="H238" s="193">
        <f>SUM(H239:H240)</f>
        <v>80000</v>
      </c>
      <c r="I238" s="193">
        <f>SUM(I239:I240)</f>
        <v>-80000</v>
      </c>
      <c r="J238" s="254">
        <f>SUM(J239:J240)</f>
        <v>0</v>
      </c>
    </row>
    <row r="239" spans="1:10" ht="25.5" customHeight="1">
      <c r="A239" s="26" t="s">
        <v>599</v>
      </c>
      <c r="B239" s="23">
        <v>451</v>
      </c>
      <c r="C239" s="215" t="s">
        <v>414</v>
      </c>
      <c r="D239" s="36" t="s">
        <v>33</v>
      </c>
      <c r="E239" s="23"/>
      <c r="F239" s="142"/>
      <c r="G239" s="82" t="s">
        <v>597</v>
      </c>
      <c r="H239" s="195">
        <v>80000</v>
      </c>
      <c r="I239" s="195">
        <f>J239-H239</f>
        <v>-80000</v>
      </c>
      <c r="J239" s="246">
        <v>0</v>
      </c>
    </row>
    <row r="240" spans="1:10" ht="8.25" customHeight="1">
      <c r="A240" s="26"/>
      <c r="B240" s="23"/>
      <c r="C240" s="111"/>
      <c r="D240" s="36"/>
      <c r="E240" s="23"/>
      <c r="F240" s="142"/>
      <c r="G240" s="82"/>
      <c r="H240" s="189"/>
      <c r="I240" s="189"/>
      <c r="J240" s="247"/>
    </row>
    <row r="241" spans="1:10" ht="33.75" customHeight="1">
      <c r="A241" s="32"/>
      <c r="B241" s="33"/>
      <c r="C241" s="108"/>
      <c r="D241" s="41"/>
      <c r="E241" s="33"/>
      <c r="F241" s="157"/>
      <c r="G241" s="54" t="s">
        <v>426</v>
      </c>
      <c r="H241" s="188">
        <f>SUM(H243+H318)</f>
        <v>5480400</v>
      </c>
      <c r="I241" s="188">
        <f>SUM(I243+I318)</f>
        <v>1173100</v>
      </c>
      <c r="J241" s="252">
        <f>SUM(J243+J318)</f>
        <v>6653500</v>
      </c>
    </row>
    <row r="242" spans="1:10" ht="5.25" customHeight="1">
      <c r="A242" s="26"/>
      <c r="B242" s="23"/>
      <c r="C242" s="111"/>
      <c r="D242" s="36"/>
      <c r="E242" s="23"/>
      <c r="F242" s="142"/>
      <c r="G242" s="82"/>
      <c r="H242" s="190"/>
      <c r="I242" s="189"/>
      <c r="J242" s="247"/>
    </row>
    <row r="243" spans="1:10" ht="27" customHeight="1">
      <c r="A243" s="145"/>
      <c r="B243" s="146"/>
      <c r="C243" s="147"/>
      <c r="D243" s="148"/>
      <c r="E243" s="146" t="s">
        <v>434</v>
      </c>
      <c r="F243" s="149"/>
      <c r="G243" s="150" t="s">
        <v>418</v>
      </c>
      <c r="H243" s="197">
        <f>SUM(H244+H283+H294)</f>
        <v>4757100</v>
      </c>
      <c r="I243" s="197">
        <f>SUM(I244+I283+I294)</f>
        <v>839150</v>
      </c>
      <c r="J243" s="257">
        <f>SUM(J244+J283+J294)</f>
        <v>5596250</v>
      </c>
    </row>
    <row r="244" spans="1:10" ht="39" customHeight="1">
      <c r="A244" s="34"/>
      <c r="B244" s="21"/>
      <c r="C244" s="110"/>
      <c r="D244" s="35"/>
      <c r="E244" s="141" t="s">
        <v>447</v>
      </c>
      <c r="F244" s="141"/>
      <c r="G244" s="210" t="s">
        <v>385</v>
      </c>
      <c r="H244" s="193">
        <f>SUM(H246+H252+H257+H263+H268+H273+H278)</f>
        <v>3403100</v>
      </c>
      <c r="I244" s="193">
        <f>SUM(I246+I252+I257+I263+I268+I273+I278)</f>
        <v>-295300</v>
      </c>
      <c r="J244" s="254">
        <f>SUM(J246+J252+J257+J263+J268+J273+J278)</f>
        <v>3107800</v>
      </c>
    </row>
    <row r="245" spans="1:10" ht="4.5" customHeight="1">
      <c r="A245" s="34"/>
      <c r="B245" s="21"/>
      <c r="C245" s="110"/>
      <c r="D245" s="35"/>
      <c r="E245" s="21"/>
      <c r="F245" s="141"/>
      <c r="G245" s="53"/>
      <c r="H245" s="189"/>
      <c r="I245" s="189"/>
      <c r="J245" s="247"/>
    </row>
    <row r="246" spans="1:10" ht="25.5" customHeight="1">
      <c r="A246" s="26"/>
      <c r="B246" s="23"/>
      <c r="C246" s="111"/>
      <c r="D246" s="36"/>
      <c r="E246" s="23"/>
      <c r="F246" s="144" t="s">
        <v>470</v>
      </c>
      <c r="G246" s="83" t="s">
        <v>205</v>
      </c>
      <c r="H246" s="194">
        <f>H247</f>
        <v>958800</v>
      </c>
      <c r="I246" s="194">
        <f>I247</f>
        <v>0</v>
      </c>
      <c r="J246" s="255">
        <f>J247</f>
        <v>958800</v>
      </c>
    </row>
    <row r="247" spans="1:10" ht="15.75" customHeight="1">
      <c r="A247" s="34"/>
      <c r="B247" s="21">
        <v>3</v>
      </c>
      <c r="C247" s="110"/>
      <c r="D247" s="35"/>
      <c r="E247" s="21"/>
      <c r="F247" s="141"/>
      <c r="G247" s="210" t="s">
        <v>143</v>
      </c>
      <c r="H247" s="193">
        <f>SUM(H248)</f>
        <v>958800</v>
      </c>
      <c r="I247" s="193">
        <f>SUM(I248)</f>
        <v>0</v>
      </c>
      <c r="J247" s="254">
        <f>SUM(J248)</f>
        <v>958800</v>
      </c>
    </row>
    <row r="248" spans="1:10" ht="14.25" customHeight="1">
      <c r="A248" s="34"/>
      <c r="B248" s="21">
        <v>32</v>
      </c>
      <c r="C248" s="110"/>
      <c r="D248" s="35"/>
      <c r="E248" s="21"/>
      <c r="F248" s="141"/>
      <c r="G248" s="210" t="s">
        <v>70</v>
      </c>
      <c r="H248" s="193">
        <f>SUM(H249:H250)</f>
        <v>958800</v>
      </c>
      <c r="I248" s="193">
        <f>SUM(I249:I250)</f>
        <v>0</v>
      </c>
      <c r="J248" s="254">
        <f>SUM(J249:J250)</f>
        <v>958800</v>
      </c>
    </row>
    <row r="249" spans="1:10" ht="15.75" customHeight="1">
      <c r="A249" s="26" t="s">
        <v>177</v>
      </c>
      <c r="B249" s="23">
        <v>322</v>
      </c>
      <c r="C249" s="215">
        <v>3</v>
      </c>
      <c r="D249" s="36">
        <v>640</v>
      </c>
      <c r="E249" s="23"/>
      <c r="F249" s="142"/>
      <c r="G249" s="82" t="s">
        <v>72</v>
      </c>
      <c r="H249" s="195">
        <f>('[2]Posebni dio'!$I$354)</f>
        <v>717800</v>
      </c>
      <c r="I249" s="195">
        <f>J249-H249</f>
        <v>0</v>
      </c>
      <c r="J249" s="246">
        <f>('[3]Posebni dio'!$J$355)</f>
        <v>717800</v>
      </c>
    </row>
    <row r="250" spans="1:10" ht="14.25" customHeight="1">
      <c r="A250" s="26" t="s">
        <v>403</v>
      </c>
      <c r="B250" s="23">
        <v>323</v>
      </c>
      <c r="C250" s="215">
        <v>3</v>
      </c>
      <c r="D250" s="36" t="s">
        <v>31</v>
      </c>
      <c r="E250" s="23"/>
      <c r="F250" s="142"/>
      <c r="G250" s="82" t="s">
        <v>206</v>
      </c>
      <c r="H250" s="195">
        <f>('[2]Posebni dio'!$I$357)</f>
        <v>241000</v>
      </c>
      <c r="I250" s="195">
        <f>J250-H250</f>
        <v>0</v>
      </c>
      <c r="J250" s="246">
        <f>('[3]Posebni dio'!$J$358)</f>
        <v>241000</v>
      </c>
    </row>
    <row r="251" spans="1:10" ht="7.5" customHeight="1">
      <c r="A251" s="26"/>
      <c r="B251" s="23"/>
      <c r="C251" s="215"/>
      <c r="D251" s="36"/>
      <c r="E251" s="23"/>
      <c r="F251" s="142"/>
      <c r="G251" s="82"/>
      <c r="H251" s="189"/>
      <c r="I251" s="189"/>
      <c r="J251" s="247"/>
    </row>
    <row r="252" spans="1:10" ht="39.75" customHeight="1">
      <c r="A252" s="26"/>
      <c r="B252" s="23"/>
      <c r="C252" s="215"/>
      <c r="D252" s="36"/>
      <c r="E252" s="23"/>
      <c r="F252" s="144" t="s">
        <v>474</v>
      </c>
      <c r="G252" s="83" t="s">
        <v>526</v>
      </c>
      <c r="H252" s="196">
        <f aca="true" t="shared" si="13" ref="H252:J253">H253</f>
        <v>549000</v>
      </c>
      <c r="I252" s="196">
        <f t="shared" si="13"/>
        <v>-80000</v>
      </c>
      <c r="J252" s="256">
        <f t="shared" si="13"/>
        <v>469000</v>
      </c>
    </row>
    <row r="253" spans="1:10" ht="17.25" customHeight="1">
      <c r="A253" s="26"/>
      <c r="B253" s="21">
        <v>3</v>
      </c>
      <c r="C253" s="214"/>
      <c r="D253" s="35"/>
      <c r="E253" s="21"/>
      <c r="F253" s="141"/>
      <c r="G253" s="210" t="s">
        <v>143</v>
      </c>
      <c r="H253" s="193">
        <f t="shared" si="13"/>
        <v>549000</v>
      </c>
      <c r="I253" s="193">
        <f t="shared" si="13"/>
        <v>-80000</v>
      </c>
      <c r="J253" s="254">
        <f t="shared" si="13"/>
        <v>469000</v>
      </c>
    </row>
    <row r="254" spans="1:10" ht="16.5" customHeight="1">
      <c r="A254" s="26"/>
      <c r="B254" s="21">
        <v>32</v>
      </c>
      <c r="C254" s="214"/>
      <c r="D254" s="35"/>
      <c r="E254" s="21"/>
      <c r="F254" s="141"/>
      <c r="G254" s="210" t="s">
        <v>70</v>
      </c>
      <c r="H254" s="193">
        <f>SUM(H255)</f>
        <v>549000</v>
      </c>
      <c r="I254" s="193">
        <f>SUM(I255)</f>
        <v>-80000</v>
      </c>
      <c r="J254" s="254">
        <f>SUM(J255)</f>
        <v>469000</v>
      </c>
    </row>
    <row r="255" spans="1:10" ht="13.5" customHeight="1">
      <c r="A255" s="26" t="s">
        <v>178</v>
      </c>
      <c r="B255" s="23">
        <v>323</v>
      </c>
      <c r="C255" s="215">
        <v>3</v>
      </c>
      <c r="D255" s="36" t="s">
        <v>33</v>
      </c>
      <c r="E255" s="23"/>
      <c r="F255" s="142"/>
      <c r="G255" s="82" t="s">
        <v>206</v>
      </c>
      <c r="H255" s="195">
        <f>('[2]Posebni dio'!$I$358)</f>
        <v>549000</v>
      </c>
      <c r="I255" s="195">
        <f>J255-H255</f>
        <v>-80000</v>
      </c>
      <c r="J255" s="246">
        <f>('[3]Posebni dio'!$J$359)</f>
        <v>469000</v>
      </c>
    </row>
    <row r="256" spans="1:10" ht="8.25" customHeight="1">
      <c r="A256" s="26"/>
      <c r="B256" s="23"/>
      <c r="C256" s="215"/>
      <c r="D256" s="36"/>
      <c r="E256" s="23"/>
      <c r="F256" s="142"/>
      <c r="G256" s="82"/>
      <c r="H256" s="189"/>
      <c r="I256" s="189"/>
      <c r="J256" s="247"/>
    </row>
    <row r="257" spans="1:10" ht="31.5" customHeight="1">
      <c r="A257" s="26"/>
      <c r="B257" s="23"/>
      <c r="C257" s="215"/>
      <c r="D257" s="36"/>
      <c r="E257" s="23"/>
      <c r="F257" s="144" t="s">
        <v>475</v>
      </c>
      <c r="G257" s="83" t="s">
        <v>207</v>
      </c>
      <c r="H257" s="196">
        <f aca="true" t="shared" si="14" ref="H257:J258">H258</f>
        <v>277900</v>
      </c>
      <c r="I257" s="196">
        <f t="shared" si="14"/>
        <v>62600</v>
      </c>
      <c r="J257" s="256">
        <f t="shared" si="14"/>
        <v>340500</v>
      </c>
    </row>
    <row r="258" spans="1:10" ht="15.75" customHeight="1">
      <c r="A258" s="26"/>
      <c r="B258" s="21">
        <v>3</v>
      </c>
      <c r="C258" s="214"/>
      <c r="D258" s="35"/>
      <c r="E258" s="21"/>
      <c r="F258" s="141"/>
      <c r="G258" s="210" t="s">
        <v>143</v>
      </c>
      <c r="H258" s="193">
        <f t="shared" si="14"/>
        <v>277900</v>
      </c>
      <c r="I258" s="193">
        <f t="shared" si="14"/>
        <v>62600</v>
      </c>
      <c r="J258" s="254">
        <f t="shared" si="14"/>
        <v>340500</v>
      </c>
    </row>
    <row r="259" spans="1:10" ht="18" customHeight="1">
      <c r="A259" s="26"/>
      <c r="B259" s="21">
        <v>32</v>
      </c>
      <c r="C259" s="214"/>
      <c r="D259" s="35"/>
      <c r="E259" s="21"/>
      <c r="F259" s="141"/>
      <c r="G259" s="210" t="s">
        <v>70</v>
      </c>
      <c r="H259" s="193">
        <f>SUM(H260+H261)</f>
        <v>277900</v>
      </c>
      <c r="I259" s="193">
        <f>SUM(I260+I261)</f>
        <v>62600</v>
      </c>
      <c r="J259" s="254">
        <f>SUM(J260+J261)</f>
        <v>340500</v>
      </c>
    </row>
    <row r="260" spans="1:10" ht="15.75" customHeight="1">
      <c r="A260" s="26" t="s">
        <v>179</v>
      </c>
      <c r="B260" s="23">
        <v>322</v>
      </c>
      <c r="C260" s="215">
        <v>3</v>
      </c>
      <c r="D260" s="36" t="s">
        <v>33</v>
      </c>
      <c r="E260" s="23"/>
      <c r="F260" s="142"/>
      <c r="G260" s="82" t="s">
        <v>72</v>
      </c>
      <c r="H260" s="195">
        <f>SUM('[2]Posebni dio'!$I$355+'[2]Posebni dio'!$I$356)</f>
        <v>46100</v>
      </c>
      <c r="I260" s="195">
        <f>J260-H260</f>
        <v>15400</v>
      </c>
      <c r="J260" s="246">
        <f>SUM('[3]Posebni dio'!$J$356:$J$357)</f>
        <v>61500</v>
      </c>
    </row>
    <row r="261" spans="1:10" ht="18" customHeight="1">
      <c r="A261" s="26" t="s">
        <v>180</v>
      </c>
      <c r="B261" s="23">
        <v>323</v>
      </c>
      <c r="C261" s="215">
        <v>3</v>
      </c>
      <c r="D261" s="36" t="s">
        <v>33</v>
      </c>
      <c r="E261" s="23"/>
      <c r="F261" s="142"/>
      <c r="G261" s="82" t="s">
        <v>206</v>
      </c>
      <c r="H261" s="195">
        <f>SUM('[2]Posebni dio'!$I$362+'[2]Posebni dio'!$I$359)</f>
        <v>231800</v>
      </c>
      <c r="I261" s="195">
        <f>J261-H261</f>
        <v>47200</v>
      </c>
      <c r="J261" s="246">
        <f>SUM('[3]Posebni dio'!$J$360,'[3]Posebni dio'!$J$363)</f>
        <v>279000</v>
      </c>
    </row>
    <row r="262" spans="1:10" ht="7.5" customHeight="1">
      <c r="A262" s="26"/>
      <c r="B262" s="23"/>
      <c r="C262" s="215"/>
      <c r="D262" s="36"/>
      <c r="E262" s="23"/>
      <c r="F262" s="142"/>
      <c r="G262" s="82"/>
      <c r="H262" s="189"/>
      <c r="I262" s="189"/>
      <c r="J262" s="247"/>
    </row>
    <row r="263" spans="1:10" ht="28.5" customHeight="1">
      <c r="A263" s="26"/>
      <c r="B263" s="23"/>
      <c r="C263" s="215"/>
      <c r="D263" s="36"/>
      <c r="E263" s="23"/>
      <c r="F263" s="144" t="s">
        <v>476</v>
      </c>
      <c r="G263" s="83" t="s">
        <v>530</v>
      </c>
      <c r="H263" s="196">
        <f aca="true" t="shared" si="15" ref="H263:J264">SUM(H264)</f>
        <v>1349000</v>
      </c>
      <c r="I263" s="196">
        <f t="shared" si="15"/>
        <v>-99000</v>
      </c>
      <c r="J263" s="256">
        <f t="shared" si="15"/>
        <v>1250000</v>
      </c>
    </row>
    <row r="264" spans="1:10" ht="15.75" customHeight="1">
      <c r="A264" s="26"/>
      <c r="B264" s="21">
        <v>3</v>
      </c>
      <c r="C264" s="214"/>
      <c r="D264" s="35"/>
      <c r="E264" s="21"/>
      <c r="F264" s="141"/>
      <c r="G264" s="210" t="s">
        <v>143</v>
      </c>
      <c r="H264" s="193">
        <f t="shared" si="15"/>
        <v>1349000</v>
      </c>
      <c r="I264" s="193">
        <f t="shared" si="15"/>
        <v>-99000</v>
      </c>
      <c r="J264" s="254">
        <f t="shared" si="15"/>
        <v>1250000</v>
      </c>
    </row>
    <row r="265" spans="1:10" ht="15.75" customHeight="1">
      <c r="A265" s="26"/>
      <c r="B265" s="21">
        <v>32</v>
      </c>
      <c r="C265" s="214"/>
      <c r="D265" s="35"/>
      <c r="E265" s="21"/>
      <c r="F265" s="141"/>
      <c r="G265" s="210" t="s">
        <v>70</v>
      </c>
      <c r="H265" s="193">
        <f>SUM(H266:H266)</f>
        <v>1349000</v>
      </c>
      <c r="I265" s="193">
        <f>SUM(I266:I266)</f>
        <v>-99000</v>
      </c>
      <c r="J265" s="254">
        <f>SUM(J266:J266)</f>
        <v>1250000</v>
      </c>
    </row>
    <row r="266" spans="1:10" ht="15.75" customHeight="1">
      <c r="A266" s="26" t="s">
        <v>355</v>
      </c>
      <c r="B266" s="23">
        <v>323</v>
      </c>
      <c r="C266" s="215">
        <v>3</v>
      </c>
      <c r="D266" s="36" t="s">
        <v>33</v>
      </c>
      <c r="E266" s="23"/>
      <c r="F266" s="142"/>
      <c r="G266" s="82" t="s">
        <v>206</v>
      </c>
      <c r="H266" s="195">
        <f>('[2]Posebni dio'!$I$361+'[2]Posebni dio'!$I$365)</f>
        <v>1349000</v>
      </c>
      <c r="I266" s="195">
        <f>J266-H266</f>
        <v>-99000</v>
      </c>
      <c r="J266" s="246">
        <f>SUM('[3]Posebni dio'!$J$362,'[3]Posebni dio'!$J$366)</f>
        <v>1250000</v>
      </c>
    </row>
    <row r="267" spans="1:10" ht="8.25" customHeight="1">
      <c r="A267" s="26"/>
      <c r="B267" s="23"/>
      <c r="C267" s="215"/>
      <c r="D267" s="36"/>
      <c r="E267" s="23"/>
      <c r="F267" s="142"/>
      <c r="G267" s="82"/>
      <c r="H267" s="195"/>
      <c r="I267" s="195"/>
      <c r="J267" s="246"/>
    </row>
    <row r="268" spans="1:10" ht="31.5" customHeight="1">
      <c r="A268" s="26"/>
      <c r="B268" s="23"/>
      <c r="C268" s="215"/>
      <c r="D268" s="36"/>
      <c r="E268" s="23"/>
      <c r="F268" s="144" t="s">
        <v>507</v>
      </c>
      <c r="G268" s="83" t="s">
        <v>529</v>
      </c>
      <c r="H268" s="196">
        <f aca="true" t="shared" si="16" ref="H268:J269">SUM(H269)</f>
        <v>98400</v>
      </c>
      <c r="I268" s="196">
        <f t="shared" si="16"/>
        <v>-78900</v>
      </c>
      <c r="J268" s="256">
        <f t="shared" si="16"/>
        <v>19500</v>
      </c>
    </row>
    <row r="269" spans="1:10" ht="17.25" customHeight="1">
      <c r="A269" s="26"/>
      <c r="B269" s="21">
        <v>3</v>
      </c>
      <c r="C269" s="214"/>
      <c r="D269" s="35"/>
      <c r="E269" s="21"/>
      <c r="F269" s="141"/>
      <c r="G269" s="210" t="s">
        <v>143</v>
      </c>
      <c r="H269" s="193">
        <f t="shared" si="16"/>
        <v>98400</v>
      </c>
      <c r="I269" s="193">
        <f t="shared" si="16"/>
        <v>-78900</v>
      </c>
      <c r="J269" s="254">
        <f t="shared" si="16"/>
        <v>19500</v>
      </c>
    </row>
    <row r="270" spans="1:10" ht="17.25" customHeight="1">
      <c r="A270" s="26"/>
      <c r="B270" s="21">
        <v>32</v>
      </c>
      <c r="C270" s="214"/>
      <c r="D270" s="35"/>
      <c r="E270" s="21"/>
      <c r="F270" s="141"/>
      <c r="G270" s="210" t="s">
        <v>70</v>
      </c>
      <c r="H270" s="193">
        <f>SUM(H271:H271)</f>
        <v>98400</v>
      </c>
      <c r="I270" s="193">
        <f>SUM(I271:I271)</f>
        <v>-78900</v>
      </c>
      <c r="J270" s="254">
        <f>SUM(J271:J271)</f>
        <v>19500</v>
      </c>
    </row>
    <row r="271" spans="1:10" ht="17.25" customHeight="1">
      <c r="A271" s="26" t="s">
        <v>181</v>
      </c>
      <c r="B271" s="23">
        <v>323</v>
      </c>
      <c r="C271" s="215">
        <v>3</v>
      </c>
      <c r="D271" s="36" t="s">
        <v>33</v>
      </c>
      <c r="E271" s="23"/>
      <c r="F271" s="142"/>
      <c r="G271" s="82" t="s">
        <v>206</v>
      </c>
      <c r="H271" s="195">
        <f>SUM('[2]Posebni dio'!$I$363:$I$364)</f>
        <v>98400</v>
      </c>
      <c r="I271" s="195">
        <f>J271-H271</f>
        <v>-78900</v>
      </c>
      <c r="J271" s="246">
        <f>SUM('[3]Posebni dio'!$J$364:$J$365)</f>
        <v>19500</v>
      </c>
    </row>
    <row r="272" spans="1:10" ht="3" customHeight="1">
      <c r="A272" s="26"/>
      <c r="B272" s="23"/>
      <c r="C272" s="215"/>
      <c r="D272" s="36"/>
      <c r="E272" s="23"/>
      <c r="F272" s="142"/>
      <c r="G272" s="82"/>
      <c r="H272" s="195"/>
      <c r="I272" s="195"/>
      <c r="J272" s="246"/>
    </row>
    <row r="273" spans="1:10" ht="33.75" customHeight="1">
      <c r="A273" s="26"/>
      <c r="B273" s="23"/>
      <c r="C273" s="215"/>
      <c r="D273" s="36"/>
      <c r="E273" s="23"/>
      <c r="F273" s="144" t="s">
        <v>528</v>
      </c>
      <c r="G273" s="83" t="s">
        <v>527</v>
      </c>
      <c r="H273" s="196">
        <f aca="true" t="shared" si="17" ref="H273:J274">SUM(H274)</f>
        <v>50000</v>
      </c>
      <c r="I273" s="196">
        <f t="shared" si="17"/>
        <v>-50000</v>
      </c>
      <c r="J273" s="256">
        <f t="shared" si="17"/>
        <v>0</v>
      </c>
    </row>
    <row r="274" spans="1:10" ht="15.75" customHeight="1">
      <c r="A274" s="26"/>
      <c r="B274" s="21">
        <v>3</v>
      </c>
      <c r="C274" s="214"/>
      <c r="D274" s="35"/>
      <c r="E274" s="21"/>
      <c r="F274" s="141"/>
      <c r="G274" s="210" t="s">
        <v>143</v>
      </c>
      <c r="H274" s="193">
        <f t="shared" si="17"/>
        <v>50000</v>
      </c>
      <c r="I274" s="193">
        <f t="shared" si="17"/>
        <v>-50000</v>
      </c>
      <c r="J274" s="254">
        <f t="shared" si="17"/>
        <v>0</v>
      </c>
    </row>
    <row r="275" spans="1:10" ht="15.75" customHeight="1">
      <c r="A275" s="26"/>
      <c r="B275" s="21">
        <v>32</v>
      </c>
      <c r="C275" s="214"/>
      <c r="D275" s="35"/>
      <c r="E275" s="21"/>
      <c r="F275" s="141"/>
      <c r="G275" s="210" t="s">
        <v>70</v>
      </c>
      <c r="H275" s="193">
        <f>SUM(H276:H276)</f>
        <v>50000</v>
      </c>
      <c r="I275" s="193">
        <f>SUM(I276:I276)</f>
        <v>-50000</v>
      </c>
      <c r="J275" s="254">
        <f>SUM(J276:J276)</f>
        <v>0</v>
      </c>
    </row>
    <row r="276" spans="1:10" ht="15.75" customHeight="1">
      <c r="A276" s="26" t="s">
        <v>182</v>
      </c>
      <c r="B276" s="23">
        <v>323</v>
      </c>
      <c r="C276" s="215">
        <v>3</v>
      </c>
      <c r="D276" s="36" t="s">
        <v>33</v>
      </c>
      <c r="E276" s="23"/>
      <c r="F276" s="142"/>
      <c r="G276" s="82" t="s">
        <v>73</v>
      </c>
      <c r="H276" s="195">
        <f>('[2]Posebni dio'!$I$360)</f>
        <v>50000</v>
      </c>
      <c r="I276" s="195">
        <f>J276-H276</f>
        <v>-50000</v>
      </c>
      <c r="J276" s="246">
        <f>('[3]Posebni dio'!$J$361)</f>
        <v>0</v>
      </c>
    </row>
    <row r="277" spans="1:10" ht="3" customHeight="1">
      <c r="A277" s="26"/>
      <c r="B277" s="23"/>
      <c r="C277" s="215"/>
      <c r="D277" s="36"/>
      <c r="E277" s="23"/>
      <c r="F277" s="142"/>
      <c r="G277" s="82"/>
      <c r="H277" s="195"/>
      <c r="I277" s="195"/>
      <c r="J277" s="246"/>
    </row>
    <row r="278" spans="1:10" ht="33" customHeight="1">
      <c r="A278" s="26"/>
      <c r="B278" s="23"/>
      <c r="C278" s="215"/>
      <c r="D278" s="36"/>
      <c r="E278" s="23"/>
      <c r="F278" s="144" t="s">
        <v>477</v>
      </c>
      <c r="G278" s="83" t="s">
        <v>386</v>
      </c>
      <c r="H278" s="196">
        <f aca="true" t="shared" si="18" ref="H278:J279">SUM(H279)</f>
        <v>120000</v>
      </c>
      <c r="I278" s="196">
        <f t="shared" si="18"/>
        <v>-50000</v>
      </c>
      <c r="J278" s="256">
        <f t="shared" si="18"/>
        <v>70000</v>
      </c>
    </row>
    <row r="279" spans="1:10" ht="17.25" customHeight="1">
      <c r="A279" s="26"/>
      <c r="B279" s="21">
        <v>4</v>
      </c>
      <c r="C279" s="214"/>
      <c r="D279" s="36"/>
      <c r="E279" s="21"/>
      <c r="F279" s="142"/>
      <c r="G279" s="210" t="s">
        <v>131</v>
      </c>
      <c r="H279" s="193">
        <f t="shared" si="18"/>
        <v>120000</v>
      </c>
      <c r="I279" s="193">
        <f t="shared" si="18"/>
        <v>-50000</v>
      </c>
      <c r="J279" s="254">
        <f t="shared" si="18"/>
        <v>70000</v>
      </c>
    </row>
    <row r="280" spans="1:10" ht="27.75" customHeight="1">
      <c r="A280" s="26"/>
      <c r="B280" s="21">
        <v>42</v>
      </c>
      <c r="C280" s="214"/>
      <c r="D280" s="35"/>
      <c r="E280" s="21"/>
      <c r="F280" s="141"/>
      <c r="G280" s="210" t="s">
        <v>86</v>
      </c>
      <c r="H280" s="193">
        <f>SUM(H281:H281)</f>
        <v>120000</v>
      </c>
      <c r="I280" s="193">
        <f>SUM(I281:I281)</f>
        <v>-50000</v>
      </c>
      <c r="J280" s="254">
        <f>SUM(J281:J281)</f>
        <v>70000</v>
      </c>
    </row>
    <row r="281" spans="1:10" ht="16.5" customHeight="1">
      <c r="A281" s="26" t="s">
        <v>183</v>
      </c>
      <c r="B281" s="23">
        <v>422</v>
      </c>
      <c r="C281" s="215">
        <v>3</v>
      </c>
      <c r="D281" s="36" t="s">
        <v>33</v>
      </c>
      <c r="E281" s="23"/>
      <c r="F281" s="142"/>
      <c r="G281" s="82" t="s">
        <v>210</v>
      </c>
      <c r="H281" s="195">
        <f>SUM('[2]Posebni dio'!$I$371:$I$372)</f>
        <v>120000</v>
      </c>
      <c r="I281" s="195">
        <f>J281-H281</f>
        <v>-50000</v>
      </c>
      <c r="J281" s="246">
        <f>SUM('[3]Posebni dio'!$J$372:$J$373)</f>
        <v>70000</v>
      </c>
    </row>
    <row r="282" spans="1:10" ht="2.25" customHeight="1">
      <c r="A282" s="26"/>
      <c r="B282" s="23"/>
      <c r="C282" s="215"/>
      <c r="D282" s="36"/>
      <c r="E282" s="23"/>
      <c r="F282" s="142"/>
      <c r="G282" s="82"/>
      <c r="H282" s="189"/>
      <c r="I282" s="189"/>
      <c r="J282" s="247"/>
    </row>
    <row r="283" spans="1:10" ht="27.75" customHeight="1">
      <c r="A283" s="26"/>
      <c r="B283" s="23"/>
      <c r="C283" s="215"/>
      <c r="D283" s="36"/>
      <c r="E283" s="141" t="s">
        <v>449</v>
      </c>
      <c r="F283" s="141"/>
      <c r="G283" s="210" t="s">
        <v>370</v>
      </c>
      <c r="H283" s="200">
        <f aca="true" t="shared" si="19" ref="H283:J284">H284</f>
        <v>1095000</v>
      </c>
      <c r="I283" s="200">
        <f t="shared" si="19"/>
        <v>789200</v>
      </c>
      <c r="J283" s="259">
        <f t="shared" si="19"/>
        <v>1884200</v>
      </c>
    </row>
    <row r="284" spans="1:10" ht="31.5" customHeight="1">
      <c r="A284" s="26"/>
      <c r="B284" s="23"/>
      <c r="C284" s="215"/>
      <c r="D284" s="36"/>
      <c r="E284" s="23"/>
      <c r="F284" s="144" t="s">
        <v>478</v>
      </c>
      <c r="G284" s="218" t="s">
        <v>349</v>
      </c>
      <c r="H284" s="194">
        <f t="shared" si="19"/>
        <v>1095000</v>
      </c>
      <c r="I284" s="194">
        <f t="shared" si="19"/>
        <v>789200</v>
      </c>
      <c r="J284" s="255">
        <f t="shared" si="19"/>
        <v>1884200</v>
      </c>
    </row>
    <row r="285" spans="1:10" ht="17.25" customHeight="1">
      <c r="A285" s="26"/>
      <c r="B285" s="21">
        <v>3</v>
      </c>
      <c r="C285" s="214"/>
      <c r="D285" s="35"/>
      <c r="E285" s="21"/>
      <c r="F285" s="141"/>
      <c r="G285" s="210" t="s">
        <v>129</v>
      </c>
      <c r="H285" s="200">
        <f>SUM(H286+H290)</f>
        <v>1095000</v>
      </c>
      <c r="I285" s="200">
        <f>SUM(I286+I290)</f>
        <v>789200</v>
      </c>
      <c r="J285" s="259">
        <f>SUM(J286+J290)</f>
        <v>1884200</v>
      </c>
    </row>
    <row r="286" spans="1:10" ht="15.75" customHeight="1">
      <c r="A286" s="26"/>
      <c r="B286" s="21">
        <v>31</v>
      </c>
      <c r="C286" s="214"/>
      <c r="D286" s="35"/>
      <c r="E286" s="21"/>
      <c r="F286" s="141"/>
      <c r="G286" s="210" t="s">
        <v>67</v>
      </c>
      <c r="H286" s="200">
        <f>SUM(H287:H289)</f>
        <v>1050000</v>
      </c>
      <c r="I286" s="200">
        <f>SUM(I287:I289)</f>
        <v>751200</v>
      </c>
      <c r="J286" s="259">
        <f>SUM(J287:J289)</f>
        <v>1801200</v>
      </c>
    </row>
    <row r="287" spans="1:10" ht="16.5" customHeight="1">
      <c r="A287" s="26" t="s">
        <v>184</v>
      </c>
      <c r="B287" s="23">
        <v>311</v>
      </c>
      <c r="C287" s="215">
        <v>1.4</v>
      </c>
      <c r="D287" s="36" t="s">
        <v>33</v>
      </c>
      <c r="E287" s="23"/>
      <c r="F287" s="142"/>
      <c r="G287" s="82" t="s">
        <v>15</v>
      </c>
      <c r="H287" s="195">
        <f>('[2]Posebni dio'!$I$380)</f>
        <v>902800</v>
      </c>
      <c r="I287" s="195">
        <f>J287-H287</f>
        <v>649200</v>
      </c>
      <c r="J287" s="246">
        <f>('[3]Posebni dio'!$J$381)</f>
        <v>1552000</v>
      </c>
    </row>
    <row r="288" spans="1:10" ht="16.5" customHeight="1">
      <c r="A288" s="26" t="s">
        <v>246</v>
      </c>
      <c r="B288" s="23">
        <v>312</v>
      </c>
      <c r="C288" s="215">
        <v>1.4</v>
      </c>
      <c r="D288" s="36" t="s">
        <v>33</v>
      </c>
      <c r="E288" s="23"/>
      <c r="F288" s="142"/>
      <c r="G288" s="82" t="s">
        <v>109</v>
      </c>
      <c r="H288" s="195">
        <f>('[2]Posebni dio'!$I$381)</f>
        <v>10000</v>
      </c>
      <c r="I288" s="195">
        <f>J288-H288</f>
        <v>3200</v>
      </c>
      <c r="J288" s="246">
        <f>('[3]Posebni dio'!$J$382)</f>
        <v>13200</v>
      </c>
    </row>
    <row r="289" spans="1:10" ht="16.5" customHeight="1">
      <c r="A289" s="26" t="s">
        <v>185</v>
      </c>
      <c r="B289" s="23">
        <v>313</v>
      </c>
      <c r="C289" s="215">
        <v>1.4</v>
      </c>
      <c r="D289" s="36" t="s">
        <v>33</v>
      </c>
      <c r="E289" s="23"/>
      <c r="F289" s="142"/>
      <c r="G289" s="82" t="s">
        <v>22</v>
      </c>
      <c r="H289" s="195">
        <f>SUM('[2]Posebni dio'!$I$382:$I$383)</f>
        <v>137200</v>
      </c>
      <c r="I289" s="195">
        <f>J289-H289</f>
        <v>98800</v>
      </c>
      <c r="J289" s="246">
        <f>SUM('[3]Posebni dio'!$J$383:$J$384)</f>
        <v>236000</v>
      </c>
    </row>
    <row r="290" spans="1:10" ht="15.75" customHeight="1">
      <c r="A290" s="26"/>
      <c r="B290" s="21">
        <v>32</v>
      </c>
      <c r="C290" s="214"/>
      <c r="D290" s="35"/>
      <c r="E290" s="21"/>
      <c r="F290" s="141"/>
      <c r="G290" s="210" t="s">
        <v>70</v>
      </c>
      <c r="H290" s="200">
        <f>SUM(H291:H292)</f>
        <v>45000</v>
      </c>
      <c r="I290" s="200">
        <f>SUM(I291:I292)</f>
        <v>38000</v>
      </c>
      <c r="J290" s="259">
        <f>SUM(J291:J292)</f>
        <v>83000</v>
      </c>
    </row>
    <row r="291" spans="1:10" ht="15.75" customHeight="1">
      <c r="A291" s="26" t="s">
        <v>186</v>
      </c>
      <c r="B291" s="23">
        <v>322</v>
      </c>
      <c r="C291" s="215">
        <v>1</v>
      </c>
      <c r="D291" s="36" t="s">
        <v>33</v>
      </c>
      <c r="E291" s="23"/>
      <c r="F291" s="142"/>
      <c r="G291" s="82" t="s">
        <v>72</v>
      </c>
      <c r="H291" s="195">
        <f>SUM('[2]Posebni dio'!$I$386:$I$387)</f>
        <v>35000</v>
      </c>
      <c r="I291" s="195">
        <f>J291-H291</f>
        <v>23000</v>
      </c>
      <c r="J291" s="246">
        <f>SUM('[3]Posebni dio'!$J$387:$J$388)</f>
        <v>58000</v>
      </c>
    </row>
    <row r="292" spans="1:10" ht="15.75" customHeight="1">
      <c r="A292" s="26" t="s">
        <v>187</v>
      </c>
      <c r="B292" s="23">
        <v>323</v>
      </c>
      <c r="C292" s="215">
        <v>1</v>
      </c>
      <c r="D292" s="36" t="s">
        <v>33</v>
      </c>
      <c r="E292" s="23"/>
      <c r="F292" s="142"/>
      <c r="G292" s="82" t="s">
        <v>73</v>
      </c>
      <c r="H292" s="195">
        <f>('[2]Posebni dio'!$I$388)</f>
        <v>10000</v>
      </c>
      <c r="I292" s="195">
        <f>J292-H292</f>
        <v>15000</v>
      </c>
      <c r="J292" s="246">
        <f>('[3]Posebni dio'!$J$389)</f>
        <v>25000</v>
      </c>
    </row>
    <row r="293" spans="1:10" ht="3" customHeight="1">
      <c r="A293" s="26"/>
      <c r="B293" s="23"/>
      <c r="C293" s="215"/>
      <c r="D293" s="36"/>
      <c r="E293" s="23"/>
      <c r="F293" s="142"/>
      <c r="G293" s="82"/>
      <c r="H293" s="195"/>
      <c r="I293" s="195"/>
      <c r="J293" s="246"/>
    </row>
    <row r="294" spans="1:11" ht="38.25" customHeight="1">
      <c r="A294" s="34"/>
      <c r="B294" s="21"/>
      <c r="C294" s="214"/>
      <c r="D294" s="35"/>
      <c r="E294" s="141" t="s">
        <v>450</v>
      </c>
      <c r="F294" s="141"/>
      <c r="G294" s="210" t="s">
        <v>391</v>
      </c>
      <c r="H294" s="200">
        <f>SUM(H296+H302+H308+H313)</f>
        <v>259000</v>
      </c>
      <c r="I294" s="200">
        <f>SUM(I296+I302+I308+I313)</f>
        <v>345250</v>
      </c>
      <c r="J294" s="259">
        <f>SUM(J296+J302+J308+J313)</f>
        <v>604250</v>
      </c>
      <c r="K294" s="73"/>
    </row>
    <row r="295" spans="1:10" ht="5.25" customHeight="1">
      <c r="A295" s="34"/>
      <c r="B295" s="21"/>
      <c r="C295" s="214"/>
      <c r="D295" s="35"/>
      <c r="E295" s="21"/>
      <c r="F295" s="141"/>
      <c r="G295" s="53"/>
      <c r="H295" s="195"/>
      <c r="I295" s="195"/>
      <c r="J295" s="246"/>
    </row>
    <row r="296" spans="1:10" ht="30.75" customHeight="1">
      <c r="A296" s="26"/>
      <c r="B296" s="23"/>
      <c r="C296" s="215"/>
      <c r="D296" s="36"/>
      <c r="E296" s="23"/>
      <c r="F296" s="142" t="s">
        <v>481</v>
      </c>
      <c r="G296" s="83" t="s">
        <v>387</v>
      </c>
      <c r="H296" s="196">
        <f aca="true" t="shared" si="20" ref="H296:J297">SUM(H297)</f>
        <v>6000</v>
      </c>
      <c r="I296" s="196">
        <f t="shared" si="20"/>
        <v>90150</v>
      </c>
      <c r="J296" s="256">
        <f t="shared" si="20"/>
        <v>96150</v>
      </c>
    </row>
    <row r="297" spans="1:10" ht="15.75" customHeight="1">
      <c r="A297" s="34"/>
      <c r="B297" s="21">
        <v>3</v>
      </c>
      <c r="C297" s="214"/>
      <c r="D297" s="35"/>
      <c r="E297" s="21"/>
      <c r="F297" s="141"/>
      <c r="G297" s="210" t="s">
        <v>143</v>
      </c>
      <c r="H297" s="193">
        <f t="shared" si="20"/>
        <v>6000</v>
      </c>
      <c r="I297" s="193">
        <f t="shared" si="20"/>
        <v>90150</v>
      </c>
      <c r="J297" s="254">
        <f t="shared" si="20"/>
        <v>96150</v>
      </c>
    </row>
    <row r="298" spans="1:10" ht="15.75" customHeight="1">
      <c r="A298" s="34"/>
      <c r="B298" s="21">
        <v>32</v>
      </c>
      <c r="C298" s="214"/>
      <c r="D298" s="35"/>
      <c r="E298" s="21"/>
      <c r="F298" s="141"/>
      <c r="G298" s="210" t="s">
        <v>70</v>
      </c>
      <c r="H298" s="193">
        <f>SUM(H299:H300)</f>
        <v>6000</v>
      </c>
      <c r="I298" s="193">
        <f>SUM(I299:I300)</f>
        <v>90150</v>
      </c>
      <c r="J298" s="254">
        <f>SUM(J299:J300)</f>
        <v>96150</v>
      </c>
    </row>
    <row r="299" spans="1:10" ht="15.75" customHeight="1">
      <c r="A299" s="232" t="s">
        <v>356</v>
      </c>
      <c r="B299" s="23">
        <v>322</v>
      </c>
      <c r="C299" s="215">
        <v>1.6</v>
      </c>
      <c r="D299" s="36" t="s">
        <v>33</v>
      </c>
      <c r="E299" s="21"/>
      <c r="F299" s="141"/>
      <c r="G299" s="82" t="s">
        <v>72</v>
      </c>
      <c r="H299" s="195">
        <v>0</v>
      </c>
      <c r="I299" s="195">
        <f>J299-H299</f>
        <v>7500</v>
      </c>
      <c r="J299" s="246">
        <f>SUM('[3]Posebni dio'!$J$397:$J$398)</f>
        <v>7500</v>
      </c>
    </row>
    <row r="300" spans="1:10" ht="16.5" customHeight="1">
      <c r="A300" s="26" t="s">
        <v>547</v>
      </c>
      <c r="B300" s="23">
        <v>323</v>
      </c>
      <c r="C300" s="215">
        <v>1.6</v>
      </c>
      <c r="D300" s="36" t="s">
        <v>33</v>
      </c>
      <c r="E300" s="23"/>
      <c r="F300" s="142"/>
      <c r="G300" s="82" t="s">
        <v>73</v>
      </c>
      <c r="H300" s="195">
        <f>SUM('[2]Posebni dio'!$I$398:$I$400)</f>
        <v>6000</v>
      </c>
      <c r="I300" s="195">
        <f>J300-H300</f>
        <v>82650</v>
      </c>
      <c r="J300" s="246">
        <f>SUM('[3]Posebni dio'!$J$399:$J$401)</f>
        <v>88650</v>
      </c>
    </row>
    <row r="301" spans="1:10" ht="9" customHeight="1">
      <c r="A301" s="26"/>
      <c r="B301" s="23"/>
      <c r="C301" s="215"/>
      <c r="D301" s="36"/>
      <c r="E301" s="23"/>
      <c r="F301" s="142"/>
      <c r="G301" s="82"/>
      <c r="H301" s="195"/>
      <c r="I301" s="195"/>
      <c r="J301" s="246"/>
    </row>
    <row r="302" spans="1:10" ht="56.25" customHeight="1">
      <c r="A302" s="26"/>
      <c r="B302" s="23"/>
      <c r="C302" s="215"/>
      <c r="D302" s="36"/>
      <c r="E302" s="23"/>
      <c r="F302" s="144" t="s">
        <v>482</v>
      </c>
      <c r="G302" s="83" t="s">
        <v>598</v>
      </c>
      <c r="H302" s="196">
        <f>H303</f>
        <v>228000</v>
      </c>
      <c r="I302" s="196">
        <f>I303</f>
        <v>254100</v>
      </c>
      <c r="J302" s="256">
        <f>J303</f>
        <v>482100</v>
      </c>
    </row>
    <row r="303" spans="1:10" ht="16.5" customHeight="1">
      <c r="A303" s="26"/>
      <c r="B303" s="21">
        <v>3</v>
      </c>
      <c r="C303" s="214"/>
      <c r="D303" s="35"/>
      <c r="E303" s="21"/>
      <c r="F303" s="141"/>
      <c r="G303" s="210" t="s">
        <v>143</v>
      </c>
      <c r="H303" s="193">
        <f>SUM(H304)</f>
        <v>228000</v>
      </c>
      <c r="I303" s="193">
        <f>SUM(I304)</f>
        <v>254100</v>
      </c>
      <c r="J303" s="254">
        <f>SUM(J304)</f>
        <v>482100</v>
      </c>
    </row>
    <row r="304" spans="1:10" ht="17.25" customHeight="1">
      <c r="A304" s="26"/>
      <c r="B304" s="21">
        <v>32</v>
      </c>
      <c r="C304" s="214"/>
      <c r="D304" s="35"/>
      <c r="E304" s="21"/>
      <c r="F304" s="141"/>
      <c r="G304" s="210" t="s">
        <v>70</v>
      </c>
      <c r="H304" s="193">
        <f>SUM(H305+H306)</f>
        <v>228000</v>
      </c>
      <c r="I304" s="193">
        <f>SUM(I305+I306)</f>
        <v>254100</v>
      </c>
      <c r="J304" s="254">
        <f>SUM(J305+J306)</f>
        <v>482100</v>
      </c>
    </row>
    <row r="305" spans="1:11" ht="16.5" customHeight="1">
      <c r="A305" s="26" t="s">
        <v>357</v>
      </c>
      <c r="B305" s="23">
        <v>323</v>
      </c>
      <c r="C305" s="215">
        <v>1.2</v>
      </c>
      <c r="D305" s="36" t="s">
        <v>33</v>
      </c>
      <c r="E305" s="23"/>
      <c r="F305" s="142"/>
      <c r="G305" s="82" t="s">
        <v>206</v>
      </c>
      <c r="H305" s="195">
        <f>SUM('[2]Posebni dio'!$I$401:$I$404)</f>
        <v>226000</v>
      </c>
      <c r="I305" s="195">
        <f>J305-H305</f>
        <v>254100</v>
      </c>
      <c r="J305" s="246">
        <f>SUM('[3]Posebni dio'!$J$402:$J$406)</f>
        <v>480100</v>
      </c>
      <c r="K305" s="57"/>
    </row>
    <row r="306" spans="1:10" ht="16.5" customHeight="1">
      <c r="A306" s="26" t="s">
        <v>188</v>
      </c>
      <c r="B306" s="23">
        <v>329</v>
      </c>
      <c r="C306" s="215">
        <v>1</v>
      </c>
      <c r="D306" s="36" t="s">
        <v>33</v>
      </c>
      <c r="E306" s="23"/>
      <c r="F306" s="142"/>
      <c r="G306" s="82" t="s">
        <v>16</v>
      </c>
      <c r="H306" s="195">
        <f>('[2]Posebni dio'!$I$405)</f>
        <v>2000</v>
      </c>
      <c r="I306" s="195">
        <f>J306-H306</f>
        <v>0</v>
      </c>
      <c r="J306" s="246">
        <f>('[3]Posebni dio'!$J$407)</f>
        <v>2000</v>
      </c>
    </row>
    <row r="307" spans="1:10" ht="3.75" customHeight="1">
      <c r="A307" s="26"/>
      <c r="B307" s="23"/>
      <c r="C307" s="215"/>
      <c r="D307" s="36"/>
      <c r="E307" s="23"/>
      <c r="F307" s="142"/>
      <c r="G307" s="82"/>
      <c r="H307" s="195"/>
      <c r="I307" s="195"/>
      <c r="J307" s="246"/>
    </row>
    <row r="308" spans="1:10" ht="39.75" customHeight="1">
      <c r="A308" s="26"/>
      <c r="B308" s="23"/>
      <c r="C308" s="215"/>
      <c r="D308" s="36"/>
      <c r="E308" s="23"/>
      <c r="F308" s="144" t="s">
        <v>562</v>
      </c>
      <c r="G308" s="83" t="s">
        <v>563</v>
      </c>
      <c r="H308" s="196">
        <f>H309</f>
        <v>15000</v>
      </c>
      <c r="I308" s="196">
        <f>I309</f>
        <v>0</v>
      </c>
      <c r="J308" s="256">
        <f>J309</f>
        <v>15000</v>
      </c>
    </row>
    <row r="309" spans="1:10" ht="16.5" customHeight="1">
      <c r="A309" s="26"/>
      <c r="B309" s="21">
        <v>3</v>
      </c>
      <c r="C309" s="214"/>
      <c r="D309" s="35"/>
      <c r="E309" s="21"/>
      <c r="F309" s="141"/>
      <c r="G309" s="210" t="s">
        <v>143</v>
      </c>
      <c r="H309" s="193">
        <f>SUM(H310)</f>
        <v>15000</v>
      </c>
      <c r="I309" s="193">
        <f>SUM(I310)</f>
        <v>0</v>
      </c>
      <c r="J309" s="254">
        <f>SUM(J310)</f>
        <v>15000</v>
      </c>
    </row>
    <row r="310" spans="1:10" ht="16.5" customHeight="1">
      <c r="A310" s="26"/>
      <c r="B310" s="21">
        <v>38</v>
      </c>
      <c r="C310" s="110"/>
      <c r="D310" s="35"/>
      <c r="E310" s="21"/>
      <c r="F310" s="141"/>
      <c r="G310" s="210" t="s">
        <v>81</v>
      </c>
      <c r="H310" s="193">
        <f>SUM(H311+H312)</f>
        <v>15000</v>
      </c>
      <c r="I310" s="193">
        <f>SUM(I311+I312)</f>
        <v>0</v>
      </c>
      <c r="J310" s="254">
        <f>SUM(J311+J312)</f>
        <v>15000</v>
      </c>
    </row>
    <row r="311" spans="1:10" ht="16.5" customHeight="1">
      <c r="A311" s="26" t="s">
        <v>337</v>
      </c>
      <c r="B311" s="23">
        <v>381</v>
      </c>
      <c r="C311" s="111">
        <v>1</v>
      </c>
      <c r="D311" s="36">
        <v>820</v>
      </c>
      <c r="E311" s="23"/>
      <c r="F311" s="142"/>
      <c r="G311" s="82" t="s">
        <v>6</v>
      </c>
      <c r="H311" s="195">
        <f>('[2]Posebni dio'!$I$409)</f>
        <v>15000</v>
      </c>
      <c r="I311" s="195">
        <f>J311-H311</f>
        <v>0</v>
      </c>
      <c r="J311" s="246">
        <f>('[3]Posebni dio'!$J$411)</f>
        <v>15000</v>
      </c>
    </row>
    <row r="312" spans="1:10" ht="6.75" customHeight="1">
      <c r="A312" s="26"/>
      <c r="B312" s="23"/>
      <c r="C312" s="215"/>
      <c r="D312" s="36"/>
      <c r="E312" s="23"/>
      <c r="F312" s="142"/>
      <c r="G312" s="82"/>
      <c r="H312" s="195"/>
      <c r="I312" s="195"/>
      <c r="J312" s="246"/>
    </row>
    <row r="313" spans="1:10" ht="30" customHeight="1">
      <c r="A313" s="26"/>
      <c r="B313" s="23"/>
      <c r="C313" s="215"/>
      <c r="D313" s="36"/>
      <c r="E313" s="23"/>
      <c r="F313" s="144" t="s">
        <v>483</v>
      </c>
      <c r="G313" s="83" t="s">
        <v>386</v>
      </c>
      <c r="H313" s="194">
        <f aca="true" t="shared" si="21" ref="H313:J315">SUM(H314)</f>
        <v>10000</v>
      </c>
      <c r="I313" s="194">
        <f t="shared" si="21"/>
        <v>1000</v>
      </c>
      <c r="J313" s="255">
        <f t="shared" si="21"/>
        <v>11000</v>
      </c>
    </row>
    <row r="314" spans="1:10" ht="17.25" customHeight="1">
      <c r="A314" s="26"/>
      <c r="B314" s="21">
        <v>4</v>
      </c>
      <c r="C314" s="214"/>
      <c r="D314" s="36"/>
      <c r="E314" s="21"/>
      <c r="F314" s="142"/>
      <c r="G314" s="53" t="s">
        <v>131</v>
      </c>
      <c r="H314" s="193">
        <f t="shared" si="21"/>
        <v>10000</v>
      </c>
      <c r="I314" s="193">
        <f t="shared" si="21"/>
        <v>1000</v>
      </c>
      <c r="J314" s="254">
        <f t="shared" si="21"/>
        <v>11000</v>
      </c>
    </row>
    <row r="315" spans="1:10" ht="26.25" customHeight="1">
      <c r="A315" s="26"/>
      <c r="B315" s="21">
        <v>42</v>
      </c>
      <c r="C315" s="214"/>
      <c r="D315" s="35"/>
      <c r="E315" s="21"/>
      <c r="F315" s="141"/>
      <c r="G315" s="53" t="s">
        <v>86</v>
      </c>
      <c r="H315" s="193">
        <f t="shared" si="21"/>
        <v>10000</v>
      </c>
      <c r="I315" s="193">
        <f t="shared" si="21"/>
        <v>1000</v>
      </c>
      <c r="J315" s="254">
        <f t="shared" si="21"/>
        <v>11000</v>
      </c>
    </row>
    <row r="316" spans="1:10" ht="23.25" customHeight="1">
      <c r="A316" s="26" t="s">
        <v>404</v>
      </c>
      <c r="B316" s="23">
        <v>422</v>
      </c>
      <c r="C316" s="215">
        <v>3.6</v>
      </c>
      <c r="D316" s="36" t="s">
        <v>33</v>
      </c>
      <c r="E316" s="23"/>
      <c r="F316" s="142"/>
      <c r="G316" s="82" t="s">
        <v>210</v>
      </c>
      <c r="H316" s="195">
        <f>SUM('[2]Posebni dio'!$I$416)</f>
        <v>10000</v>
      </c>
      <c r="I316" s="195">
        <f>J316-H316</f>
        <v>1000</v>
      </c>
      <c r="J316" s="246">
        <f>('[3]Posebni dio'!$J$417)</f>
        <v>11000</v>
      </c>
    </row>
    <row r="317" spans="1:10" ht="6.75" customHeight="1">
      <c r="A317" s="26"/>
      <c r="B317" s="23"/>
      <c r="C317" s="215"/>
      <c r="D317" s="36"/>
      <c r="E317" s="23"/>
      <c r="F317" s="142"/>
      <c r="G317" s="82"/>
      <c r="H317" s="195"/>
      <c r="I317" s="195"/>
      <c r="J317" s="246"/>
    </row>
    <row r="318" spans="1:10" ht="27.75" customHeight="1">
      <c r="A318" s="145"/>
      <c r="B318" s="146"/>
      <c r="C318" s="216"/>
      <c r="D318" s="148"/>
      <c r="E318" s="146" t="s">
        <v>435</v>
      </c>
      <c r="F318" s="149"/>
      <c r="G318" s="150" t="s">
        <v>415</v>
      </c>
      <c r="H318" s="197">
        <f>H320</f>
        <v>723300</v>
      </c>
      <c r="I318" s="197">
        <f>I320</f>
        <v>333950</v>
      </c>
      <c r="J318" s="257">
        <f>J320</f>
        <v>1057250</v>
      </c>
    </row>
    <row r="319" spans="1:10" ht="3.75" customHeight="1">
      <c r="A319" s="26"/>
      <c r="B319" s="23"/>
      <c r="C319" s="215"/>
      <c r="D319" s="36"/>
      <c r="E319" s="23"/>
      <c r="F319" s="142"/>
      <c r="G319" s="82"/>
      <c r="H319" s="201"/>
      <c r="I319" s="198"/>
      <c r="J319" s="248"/>
    </row>
    <row r="320" spans="1:11" ht="28.5" customHeight="1">
      <c r="A320" s="26"/>
      <c r="B320" s="23"/>
      <c r="C320" s="215"/>
      <c r="D320" s="36"/>
      <c r="E320" s="141" t="s">
        <v>451</v>
      </c>
      <c r="F320" s="141"/>
      <c r="G320" s="210" t="s">
        <v>388</v>
      </c>
      <c r="H320" s="193">
        <f>SUM(H322+H327+H332+H337+H342+H347+H362+H367+H372)</f>
        <v>723300</v>
      </c>
      <c r="I320" s="193">
        <f>SUM(I322+I327+I332+I337+I342+I347+I352+I357+I362+I367+I372)</f>
        <v>333950</v>
      </c>
      <c r="J320" s="254">
        <f>SUM(J322+J327+J332+J337+J342+J347+J352+J357+J362+J367+J372)</f>
        <v>1057250</v>
      </c>
      <c r="K320" s="73"/>
    </row>
    <row r="321" spans="1:10" ht="3.75" customHeight="1">
      <c r="A321" s="26"/>
      <c r="B321" s="23"/>
      <c r="C321" s="215"/>
      <c r="D321" s="36"/>
      <c r="E321" s="23"/>
      <c r="F321" s="142"/>
      <c r="G321" s="53"/>
      <c r="H321" s="189"/>
      <c r="I321" s="189"/>
      <c r="J321" s="247"/>
    </row>
    <row r="322" spans="1:10" ht="28.5" customHeight="1">
      <c r="A322" s="26"/>
      <c r="B322" s="23"/>
      <c r="C322" s="215"/>
      <c r="D322" s="36"/>
      <c r="E322" s="23"/>
      <c r="F322" s="144" t="s">
        <v>484</v>
      </c>
      <c r="G322" s="83" t="s">
        <v>208</v>
      </c>
      <c r="H322" s="194">
        <f aca="true" t="shared" si="22" ref="H322:J324">SUM(H323)</f>
        <v>87000</v>
      </c>
      <c r="I322" s="194">
        <f t="shared" si="22"/>
        <v>0</v>
      </c>
      <c r="J322" s="255">
        <f t="shared" si="22"/>
        <v>87000</v>
      </c>
    </row>
    <row r="323" spans="1:10" s="67" customFormat="1" ht="15" customHeight="1">
      <c r="A323" s="26"/>
      <c r="B323" s="21">
        <v>3</v>
      </c>
      <c r="C323" s="214"/>
      <c r="D323" s="35"/>
      <c r="E323" s="21"/>
      <c r="F323" s="141"/>
      <c r="G323" s="210" t="s">
        <v>129</v>
      </c>
      <c r="H323" s="193">
        <f>SUM(H324)</f>
        <v>87000</v>
      </c>
      <c r="I323" s="193">
        <f t="shared" si="22"/>
        <v>0</v>
      </c>
      <c r="J323" s="254">
        <f t="shared" si="22"/>
        <v>87000</v>
      </c>
    </row>
    <row r="324" spans="1:10" ht="14.25" customHeight="1">
      <c r="A324" s="26"/>
      <c r="B324" s="21">
        <v>38</v>
      </c>
      <c r="C324" s="214"/>
      <c r="D324" s="35"/>
      <c r="E324" s="21"/>
      <c r="F324" s="141"/>
      <c r="G324" s="210" t="s">
        <v>81</v>
      </c>
      <c r="H324" s="193">
        <f t="shared" si="22"/>
        <v>87000</v>
      </c>
      <c r="I324" s="193">
        <f t="shared" si="22"/>
        <v>0</v>
      </c>
      <c r="J324" s="254">
        <f t="shared" si="22"/>
        <v>87000</v>
      </c>
    </row>
    <row r="325" spans="1:10" ht="14.25" customHeight="1">
      <c r="A325" s="26" t="s">
        <v>405</v>
      </c>
      <c r="B325" s="23">
        <v>386</v>
      </c>
      <c r="C325" s="215">
        <v>1.6</v>
      </c>
      <c r="D325" s="36">
        <v>630</v>
      </c>
      <c r="E325" s="23"/>
      <c r="F325" s="142"/>
      <c r="G325" s="82" t="s">
        <v>209</v>
      </c>
      <c r="H325" s="195">
        <f>('[2]Posebni dio'!$I$427)</f>
        <v>87000</v>
      </c>
      <c r="I325" s="195">
        <f>J325-H325</f>
        <v>0</v>
      </c>
      <c r="J325" s="246">
        <f>('[3]Posebni dio'!$J$431)</f>
        <v>87000</v>
      </c>
    </row>
    <row r="326" spans="1:10" ht="3" customHeight="1">
      <c r="A326" s="26"/>
      <c r="B326" s="23"/>
      <c r="C326" s="215"/>
      <c r="D326" s="36"/>
      <c r="E326" s="23"/>
      <c r="F326" s="142"/>
      <c r="G326" s="82"/>
      <c r="H326" s="189"/>
      <c r="I326" s="189"/>
      <c r="J326" s="247"/>
    </row>
    <row r="327" spans="1:10" ht="27.75" customHeight="1">
      <c r="A327" s="26"/>
      <c r="B327" s="23"/>
      <c r="C327" s="215"/>
      <c r="D327" s="36"/>
      <c r="E327" s="23"/>
      <c r="F327" s="144" t="s">
        <v>485</v>
      </c>
      <c r="G327" s="83" t="s">
        <v>531</v>
      </c>
      <c r="H327" s="196">
        <f aca="true" t="shared" si="23" ref="H327:J329">SUM(H328)</f>
        <v>70000</v>
      </c>
      <c r="I327" s="196">
        <f t="shared" si="23"/>
        <v>60000</v>
      </c>
      <c r="J327" s="256">
        <f t="shared" si="23"/>
        <v>130000</v>
      </c>
    </row>
    <row r="328" spans="1:10" ht="15" customHeight="1">
      <c r="A328" s="26"/>
      <c r="B328" s="21">
        <v>3</v>
      </c>
      <c r="C328" s="214"/>
      <c r="D328" s="35"/>
      <c r="E328" s="21"/>
      <c r="F328" s="141"/>
      <c r="G328" s="210" t="s">
        <v>129</v>
      </c>
      <c r="H328" s="193">
        <f t="shared" si="23"/>
        <v>70000</v>
      </c>
      <c r="I328" s="193">
        <f t="shared" si="23"/>
        <v>60000</v>
      </c>
      <c r="J328" s="254">
        <f t="shared" si="23"/>
        <v>130000</v>
      </c>
    </row>
    <row r="329" spans="1:10" ht="15.75" customHeight="1">
      <c r="A329" s="26"/>
      <c r="B329" s="21">
        <v>38</v>
      </c>
      <c r="C329" s="214"/>
      <c r="D329" s="35"/>
      <c r="E329" s="21"/>
      <c r="F329" s="141"/>
      <c r="G329" s="210" t="s">
        <v>81</v>
      </c>
      <c r="H329" s="193">
        <f t="shared" si="23"/>
        <v>70000</v>
      </c>
      <c r="I329" s="193">
        <f t="shared" si="23"/>
        <v>60000</v>
      </c>
      <c r="J329" s="254">
        <f t="shared" si="23"/>
        <v>130000</v>
      </c>
    </row>
    <row r="330" spans="1:10" ht="15" customHeight="1">
      <c r="A330" s="26" t="s">
        <v>247</v>
      </c>
      <c r="B330" s="23">
        <v>386</v>
      </c>
      <c r="C330" s="226" t="s">
        <v>413</v>
      </c>
      <c r="D330" s="36" t="s">
        <v>36</v>
      </c>
      <c r="E330" s="23"/>
      <c r="F330" s="142"/>
      <c r="G330" s="82" t="s">
        <v>209</v>
      </c>
      <c r="H330" s="195">
        <f>('[2]Posebni dio'!$I$429)</f>
        <v>70000</v>
      </c>
      <c r="I330" s="195">
        <f>J330-H330</f>
        <v>60000</v>
      </c>
      <c r="J330" s="246">
        <f>('[3]Posebni dio'!$J$433)</f>
        <v>130000</v>
      </c>
    </row>
    <row r="331" spans="1:10" ht="2.25" customHeight="1">
      <c r="A331" s="26"/>
      <c r="B331" s="23"/>
      <c r="C331" s="215"/>
      <c r="D331" s="36"/>
      <c r="E331" s="23"/>
      <c r="F331" s="142"/>
      <c r="G331" s="82"/>
      <c r="H331" s="195"/>
      <c r="I331" s="195"/>
      <c r="J331" s="246"/>
    </row>
    <row r="332" spans="1:10" ht="26.25" customHeight="1">
      <c r="A332" s="26"/>
      <c r="B332" s="23"/>
      <c r="C332" s="215"/>
      <c r="D332" s="36"/>
      <c r="E332" s="23"/>
      <c r="F332" s="144" t="s">
        <v>486</v>
      </c>
      <c r="G332" s="83" t="s">
        <v>389</v>
      </c>
      <c r="H332" s="196">
        <f aca="true" t="shared" si="24" ref="H332:J334">SUM(H333)</f>
        <v>40500</v>
      </c>
      <c r="I332" s="196">
        <f t="shared" si="24"/>
        <v>-100</v>
      </c>
      <c r="J332" s="256">
        <f t="shared" si="24"/>
        <v>40400</v>
      </c>
    </row>
    <row r="333" spans="1:10" ht="14.25" customHeight="1">
      <c r="A333" s="26"/>
      <c r="B333" s="21">
        <v>3</v>
      </c>
      <c r="C333" s="214"/>
      <c r="D333" s="35"/>
      <c r="E333" s="21"/>
      <c r="F333" s="141"/>
      <c r="G333" s="210" t="s">
        <v>129</v>
      </c>
      <c r="H333" s="193">
        <f t="shared" si="24"/>
        <v>40500</v>
      </c>
      <c r="I333" s="193">
        <f t="shared" si="24"/>
        <v>-100</v>
      </c>
      <c r="J333" s="254">
        <f t="shared" si="24"/>
        <v>40400</v>
      </c>
    </row>
    <row r="334" spans="1:10" ht="14.25" customHeight="1">
      <c r="A334" s="26"/>
      <c r="B334" s="21">
        <v>38</v>
      </c>
      <c r="C334" s="214"/>
      <c r="D334" s="35"/>
      <c r="E334" s="21"/>
      <c r="F334" s="141"/>
      <c r="G334" s="210" t="s">
        <v>81</v>
      </c>
      <c r="H334" s="193">
        <f t="shared" si="24"/>
        <v>40500</v>
      </c>
      <c r="I334" s="193">
        <f t="shared" si="24"/>
        <v>-100</v>
      </c>
      <c r="J334" s="254">
        <f t="shared" si="24"/>
        <v>40400</v>
      </c>
    </row>
    <row r="335" spans="1:10" ht="14.25" customHeight="1">
      <c r="A335" s="26" t="s">
        <v>256</v>
      </c>
      <c r="B335" s="23">
        <v>386</v>
      </c>
      <c r="C335" s="215">
        <v>1.6</v>
      </c>
      <c r="D335" s="36" t="s">
        <v>36</v>
      </c>
      <c r="E335" s="23"/>
      <c r="F335" s="142"/>
      <c r="G335" s="82" t="s">
        <v>209</v>
      </c>
      <c r="H335" s="195">
        <f>('[2]Posebni dio'!$I$430)</f>
        <v>40500</v>
      </c>
      <c r="I335" s="195">
        <f>J335-H335</f>
        <v>-100</v>
      </c>
      <c r="J335" s="246">
        <f>('[3]Posebni dio'!$J$435)</f>
        <v>40400</v>
      </c>
    </row>
    <row r="336" spans="1:10" ht="3.75" customHeight="1">
      <c r="A336" s="26"/>
      <c r="B336" s="23"/>
      <c r="C336" s="215"/>
      <c r="D336" s="36"/>
      <c r="E336" s="23"/>
      <c r="F336" s="142"/>
      <c r="G336" s="82"/>
      <c r="H336" s="189"/>
      <c r="I336" s="189"/>
      <c r="J336" s="247"/>
    </row>
    <row r="337" spans="1:10" ht="24.75" customHeight="1">
      <c r="A337" s="26"/>
      <c r="B337" s="23"/>
      <c r="C337" s="215"/>
      <c r="D337" s="36"/>
      <c r="E337" s="23"/>
      <c r="F337" s="144" t="s">
        <v>487</v>
      </c>
      <c r="G337" s="83" t="s">
        <v>390</v>
      </c>
      <c r="H337" s="196">
        <f aca="true" t="shared" si="25" ref="H337:J339">SUM(H338)</f>
        <v>120000</v>
      </c>
      <c r="I337" s="196">
        <f t="shared" si="25"/>
        <v>70000</v>
      </c>
      <c r="J337" s="256">
        <f t="shared" si="25"/>
        <v>190000</v>
      </c>
    </row>
    <row r="338" spans="1:10" ht="15.75" customHeight="1">
      <c r="A338" s="26"/>
      <c r="B338" s="21">
        <v>3</v>
      </c>
      <c r="C338" s="214"/>
      <c r="D338" s="35"/>
      <c r="E338" s="21"/>
      <c r="F338" s="141"/>
      <c r="G338" s="210" t="s">
        <v>129</v>
      </c>
      <c r="H338" s="193">
        <f t="shared" si="25"/>
        <v>120000</v>
      </c>
      <c r="I338" s="193">
        <f t="shared" si="25"/>
        <v>70000</v>
      </c>
      <c r="J338" s="254">
        <f t="shared" si="25"/>
        <v>190000</v>
      </c>
    </row>
    <row r="339" spans="1:10" ht="13.5" customHeight="1">
      <c r="A339" s="26"/>
      <c r="B339" s="21">
        <v>38</v>
      </c>
      <c r="C339" s="214"/>
      <c r="D339" s="35"/>
      <c r="E339" s="21"/>
      <c r="F339" s="141"/>
      <c r="G339" s="210" t="s">
        <v>81</v>
      </c>
      <c r="H339" s="193">
        <f t="shared" si="25"/>
        <v>120000</v>
      </c>
      <c r="I339" s="193">
        <f t="shared" si="25"/>
        <v>70000</v>
      </c>
      <c r="J339" s="254">
        <f t="shared" si="25"/>
        <v>190000</v>
      </c>
    </row>
    <row r="340" spans="1:10" ht="14.25" customHeight="1">
      <c r="A340" s="26" t="s">
        <v>548</v>
      </c>
      <c r="B340" s="23">
        <v>386</v>
      </c>
      <c r="C340" s="215" t="s">
        <v>414</v>
      </c>
      <c r="D340" s="36">
        <v>630</v>
      </c>
      <c r="E340" s="23"/>
      <c r="F340" s="142"/>
      <c r="G340" s="82" t="s">
        <v>209</v>
      </c>
      <c r="H340" s="195">
        <f>('[2]Posebni dio'!$I$428)</f>
        <v>120000</v>
      </c>
      <c r="I340" s="195">
        <f>J340-H340</f>
        <v>70000</v>
      </c>
      <c r="J340" s="246">
        <f>('[3]Posebni dio'!$J$432)</f>
        <v>190000</v>
      </c>
    </row>
    <row r="341" spans="1:10" ht="3" customHeight="1">
      <c r="A341" s="26"/>
      <c r="B341" s="23"/>
      <c r="C341" s="215"/>
      <c r="D341" s="36"/>
      <c r="E341" s="23"/>
      <c r="F341" s="142"/>
      <c r="G341" s="82"/>
      <c r="H341" s="189"/>
      <c r="I341" s="189"/>
      <c r="J341" s="247"/>
    </row>
    <row r="342" spans="1:10" ht="38.25" customHeight="1">
      <c r="A342" s="26"/>
      <c r="B342" s="23"/>
      <c r="C342" s="215"/>
      <c r="D342" s="36"/>
      <c r="E342" s="23"/>
      <c r="F342" s="144" t="s">
        <v>488</v>
      </c>
      <c r="G342" s="83" t="s">
        <v>532</v>
      </c>
      <c r="H342" s="196">
        <f aca="true" t="shared" si="26" ref="H342:J344">SUM(H343)</f>
        <v>120800</v>
      </c>
      <c r="I342" s="196">
        <f t="shared" si="26"/>
        <v>0</v>
      </c>
      <c r="J342" s="256">
        <f t="shared" si="26"/>
        <v>120800</v>
      </c>
    </row>
    <row r="343" spans="1:10" ht="15.75" customHeight="1">
      <c r="A343" s="26"/>
      <c r="B343" s="21">
        <v>3</v>
      </c>
      <c r="C343" s="214"/>
      <c r="D343" s="35"/>
      <c r="E343" s="21"/>
      <c r="F343" s="141"/>
      <c r="G343" s="210" t="s">
        <v>129</v>
      </c>
      <c r="H343" s="193">
        <f t="shared" si="26"/>
        <v>120800</v>
      </c>
      <c r="I343" s="193">
        <f t="shared" si="26"/>
        <v>0</v>
      </c>
      <c r="J343" s="254">
        <f t="shared" si="26"/>
        <v>120800</v>
      </c>
    </row>
    <row r="344" spans="1:10" ht="14.25" customHeight="1">
      <c r="A344" s="26"/>
      <c r="B344" s="21">
        <v>38</v>
      </c>
      <c r="C344" s="214"/>
      <c r="D344" s="35"/>
      <c r="E344" s="21"/>
      <c r="F344" s="141"/>
      <c r="G344" s="210" t="s">
        <v>81</v>
      </c>
      <c r="H344" s="193">
        <f t="shared" si="26"/>
        <v>120800</v>
      </c>
      <c r="I344" s="193">
        <f t="shared" si="26"/>
        <v>0</v>
      </c>
      <c r="J344" s="254">
        <f t="shared" si="26"/>
        <v>120800</v>
      </c>
    </row>
    <row r="345" spans="1:10" ht="13.5" customHeight="1">
      <c r="A345" s="26" t="s">
        <v>257</v>
      </c>
      <c r="B345" s="23">
        <v>386</v>
      </c>
      <c r="C345" s="215">
        <v>1.6</v>
      </c>
      <c r="D345" s="36" t="s">
        <v>30</v>
      </c>
      <c r="E345" s="23"/>
      <c r="F345" s="142"/>
      <c r="G345" s="82" t="s">
        <v>209</v>
      </c>
      <c r="H345" s="195">
        <f>('[2]Posebni dio'!$I$439)</f>
        <v>120800</v>
      </c>
      <c r="I345" s="195">
        <f>J345-H345</f>
        <v>0</v>
      </c>
      <c r="J345" s="246">
        <f>('[3]Posebni dio'!$J$438)</f>
        <v>120800</v>
      </c>
    </row>
    <row r="346" spans="1:10" ht="3.75" customHeight="1">
      <c r="A346" s="26"/>
      <c r="B346" s="23"/>
      <c r="C346" s="215"/>
      <c r="D346" s="36"/>
      <c r="E346" s="23"/>
      <c r="F346" s="142"/>
      <c r="G346" s="82"/>
      <c r="H346" s="195"/>
      <c r="I346" s="195"/>
      <c r="J346" s="246"/>
    </row>
    <row r="347" spans="1:10" ht="37.5" customHeight="1">
      <c r="A347" s="26"/>
      <c r="B347" s="23"/>
      <c r="C347" s="215"/>
      <c r="D347" s="36"/>
      <c r="E347" s="23"/>
      <c r="F347" s="144" t="s">
        <v>489</v>
      </c>
      <c r="G347" s="83" t="s">
        <v>564</v>
      </c>
      <c r="H347" s="196">
        <f aca="true" t="shared" si="27" ref="H347:J349">SUM(H348)</f>
        <v>85000</v>
      </c>
      <c r="I347" s="196">
        <f t="shared" si="27"/>
        <v>0</v>
      </c>
      <c r="J347" s="256">
        <f t="shared" si="27"/>
        <v>85000</v>
      </c>
    </row>
    <row r="348" spans="1:10" ht="15" customHeight="1">
      <c r="A348" s="26"/>
      <c r="B348" s="21">
        <v>3</v>
      </c>
      <c r="C348" s="214"/>
      <c r="D348" s="35"/>
      <c r="E348" s="21"/>
      <c r="F348" s="141"/>
      <c r="G348" s="210" t="s">
        <v>129</v>
      </c>
      <c r="H348" s="193">
        <f t="shared" si="27"/>
        <v>85000</v>
      </c>
      <c r="I348" s="193">
        <f t="shared" si="27"/>
        <v>0</v>
      </c>
      <c r="J348" s="254">
        <f t="shared" si="27"/>
        <v>85000</v>
      </c>
    </row>
    <row r="349" spans="1:10" ht="13.5" customHeight="1">
      <c r="A349" s="26"/>
      <c r="B349" s="21">
        <v>38</v>
      </c>
      <c r="C349" s="214"/>
      <c r="D349" s="35"/>
      <c r="E349" s="21"/>
      <c r="F349" s="141"/>
      <c r="G349" s="210" t="s">
        <v>81</v>
      </c>
      <c r="H349" s="193">
        <f t="shared" si="27"/>
        <v>85000</v>
      </c>
      <c r="I349" s="193">
        <f t="shared" si="27"/>
        <v>0</v>
      </c>
      <c r="J349" s="254">
        <f t="shared" si="27"/>
        <v>85000</v>
      </c>
    </row>
    <row r="350" spans="1:10" ht="13.5" customHeight="1">
      <c r="A350" s="26" t="s">
        <v>549</v>
      </c>
      <c r="B350" s="23">
        <v>386</v>
      </c>
      <c r="C350" s="215">
        <v>3</v>
      </c>
      <c r="D350" s="36" t="s">
        <v>30</v>
      </c>
      <c r="E350" s="23"/>
      <c r="F350" s="142"/>
      <c r="G350" s="82" t="s">
        <v>209</v>
      </c>
      <c r="H350" s="195">
        <v>85000</v>
      </c>
      <c r="I350" s="195">
        <f>J350-H350</f>
        <v>0</v>
      </c>
      <c r="J350" s="246">
        <f>('[3]Posebni dio'!$J$437)</f>
        <v>85000</v>
      </c>
    </row>
    <row r="351" spans="1:10" ht="3" customHeight="1">
      <c r="A351" s="26"/>
      <c r="B351" s="23"/>
      <c r="C351" s="215"/>
      <c r="D351" s="36"/>
      <c r="E351" s="23"/>
      <c r="F351" s="142"/>
      <c r="G351" s="82"/>
      <c r="H351" s="195"/>
      <c r="I351" s="195"/>
      <c r="J351" s="246"/>
    </row>
    <row r="352" spans="1:10" ht="31.5" customHeight="1">
      <c r="A352" s="26"/>
      <c r="B352" s="23"/>
      <c r="C352" s="215"/>
      <c r="D352" s="36"/>
      <c r="E352" s="23"/>
      <c r="F352" s="233" t="s">
        <v>574</v>
      </c>
      <c r="G352" s="83" t="s">
        <v>609</v>
      </c>
      <c r="H352" s="196">
        <f aca="true" t="shared" si="28" ref="H352:J354">SUM(H353)</f>
        <v>0</v>
      </c>
      <c r="I352" s="196">
        <f t="shared" si="28"/>
        <v>40000</v>
      </c>
      <c r="J352" s="256">
        <f t="shared" si="28"/>
        <v>40000</v>
      </c>
    </row>
    <row r="353" spans="1:10" ht="13.5" customHeight="1">
      <c r="A353" s="26"/>
      <c r="B353" s="21">
        <v>3</v>
      </c>
      <c r="C353" s="214"/>
      <c r="D353" s="35"/>
      <c r="E353" s="21"/>
      <c r="F353" s="141"/>
      <c r="G353" s="210" t="s">
        <v>129</v>
      </c>
      <c r="H353" s="193">
        <f t="shared" si="28"/>
        <v>0</v>
      </c>
      <c r="I353" s="193">
        <f t="shared" si="28"/>
        <v>40000</v>
      </c>
      <c r="J353" s="254">
        <f t="shared" si="28"/>
        <v>40000</v>
      </c>
    </row>
    <row r="354" spans="1:10" ht="13.5" customHeight="1">
      <c r="A354" s="26"/>
      <c r="B354" s="21">
        <v>38</v>
      </c>
      <c r="C354" s="214"/>
      <c r="D354" s="35"/>
      <c r="E354" s="21"/>
      <c r="F354" s="141"/>
      <c r="G354" s="210" t="s">
        <v>81</v>
      </c>
      <c r="H354" s="193">
        <f t="shared" si="28"/>
        <v>0</v>
      </c>
      <c r="I354" s="193">
        <f t="shared" si="28"/>
        <v>40000</v>
      </c>
      <c r="J354" s="254">
        <f t="shared" si="28"/>
        <v>40000</v>
      </c>
    </row>
    <row r="355" spans="1:10" ht="13.5" customHeight="1">
      <c r="A355" s="26" t="s">
        <v>550</v>
      </c>
      <c r="B355" s="23">
        <v>386</v>
      </c>
      <c r="C355" s="215">
        <v>3</v>
      </c>
      <c r="D355" s="36" t="s">
        <v>30</v>
      </c>
      <c r="E355" s="23"/>
      <c r="F355" s="142"/>
      <c r="G355" s="82" t="s">
        <v>209</v>
      </c>
      <c r="H355" s="195">
        <v>0</v>
      </c>
      <c r="I355" s="195">
        <f>J355-H355</f>
        <v>40000</v>
      </c>
      <c r="J355" s="246">
        <f>('[3]Posebni dio'!$J$434)</f>
        <v>40000</v>
      </c>
    </row>
    <row r="356" spans="1:10" ht="3" customHeight="1">
      <c r="A356" s="26"/>
      <c r="B356" s="23"/>
      <c r="C356" s="215"/>
      <c r="D356" s="36"/>
      <c r="E356" s="23"/>
      <c r="F356" s="142"/>
      <c r="G356" s="82"/>
      <c r="H356" s="195"/>
      <c r="I356" s="195"/>
      <c r="J356" s="246"/>
    </row>
    <row r="357" spans="1:10" ht="28.5" customHeight="1">
      <c r="A357" s="26"/>
      <c r="B357" s="23"/>
      <c r="C357" s="215"/>
      <c r="D357" s="36"/>
      <c r="E357" s="23"/>
      <c r="F357" s="233" t="s">
        <v>574</v>
      </c>
      <c r="G357" s="83" t="s">
        <v>610</v>
      </c>
      <c r="H357" s="196">
        <f aca="true" t="shared" si="29" ref="H357:J359">SUM(H358)</f>
        <v>0</v>
      </c>
      <c r="I357" s="196">
        <f t="shared" si="29"/>
        <v>6050</v>
      </c>
      <c r="J357" s="256">
        <f t="shared" si="29"/>
        <v>6050</v>
      </c>
    </row>
    <row r="358" spans="1:10" ht="13.5" customHeight="1">
      <c r="A358" s="26"/>
      <c r="B358" s="21">
        <v>3</v>
      </c>
      <c r="C358" s="214"/>
      <c r="D358" s="35"/>
      <c r="E358" s="21"/>
      <c r="F358" s="141"/>
      <c r="G358" s="210" t="s">
        <v>129</v>
      </c>
      <c r="H358" s="193">
        <f t="shared" si="29"/>
        <v>0</v>
      </c>
      <c r="I358" s="193">
        <f t="shared" si="29"/>
        <v>6050</v>
      </c>
      <c r="J358" s="254">
        <f t="shared" si="29"/>
        <v>6050</v>
      </c>
    </row>
    <row r="359" spans="1:10" ht="13.5" customHeight="1">
      <c r="A359" s="26"/>
      <c r="B359" s="21">
        <v>38</v>
      </c>
      <c r="C359" s="214"/>
      <c r="D359" s="35"/>
      <c r="E359" s="21"/>
      <c r="F359" s="141"/>
      <c r="G359" s="210" t="s">
        <v>81</v>
      </c>
      <c r="H359" s="193">
        <f t="shared" si="29"/>
        <v>0</v>
      </c>
      <c r="I359" s="193">
        <f t="shared" si="29"/>
        <v>6050</v>
      </c>
      <c r="J359" s="254">
        <f t="shared" si="29"/>
        <v>6050</v>
      </c>
    </row>
    <row r="360" spans="1:10" ht="13.5" customHeight="1">
      <c r="A360" s="26" t="s">
        <v>189</v>
      </c>
      <c r="B360" s="23">
        <v>386</v>
      </c>
      <c r="C360" s="215">
        <v>3</v>
      </c>
      <c r="D360" s="36" t="s">
        <v>30</v>
      </c>
      <c r="E360" s="23"/>
      <c r="F360" s="142"/>
      <c r="G360" s="82" t="s">
        <v>209</v>
      </c>
      <c r="H360" s="195">
        <v>0</v>
      </c>
      <c r="I360" s="195">
        <f>J360-H360</f>
        <v>6050</v>
      </c>
      <c r="J360" s="246">
        <f>('[3]Posebni dio'!$J$436)</f>
        <v>6050</v>
      </c>
    </row>
    <row r="361" spans="1:10" ht="3" customHeight="1">
      <c r="A361" s="26"/>
      <c r="B361" s="23"/>
      <c r="C361" s="215"/>
      <c r="D361" s="36"/>
      <c r="E361" s="23"/>
      <c r="F361" s="142"/>
      <c r="G361" s="82"/>
      <c r="H361" s="189"/>
      <c r="I361" s="189"/>
      <c r="J361" s="247"/>
    </row>
    <row r="362" spans="1:10" ht="26.25" customHeight="1">
      <c r="A362" s="26"/>
      <c r="B362" s="23"/>
      <c r="C362" s="215"/>
      <c r="D362" s="36"/>
      <c r="E362" s="23"/>
      <c r="F362" s="144" t="s">
        <v>490</v>
      </c>
      <c r="G362" s="83" t="s">
        <v>611</v>
      </c>
      <c r="H362" s="196">
        <f aca="true" t="shared" si="30" ref="H362:J364">SUM(H363)</f>
        <v>200000</v>
      </c>
      <c r="I362" s="196">
        <f t="shared" si="30"/>
        <v>-79500</v>
      </c>
      <c r="J362" s="256">
        <f t="shared" si="30"/>
        <v>120500</v>
      </c>
    </row>
    <row r="363" spans="1:10" ht="14.25" customHeight="1">
      <c r="A363" s="26"/>
      <c r="B363" s="21">
        <v>4</v>
      </c>
      <c r="C363" s="214"/>
      <c r="D363" s="36"/>
      <c r="E363" s="21"/>
      <c r="F363" s="142"/>
      <c r="G363" s="210" t="s">
        <v>131</v>
      </c>
      <c r="H363" s="193">
        <f t="shared" si="30"/>
        <v>200000</v>
      </c>
      <c r="I363" s="193">
        <f t="shared" si="30"/>
        <v>-79500</v>
      </c>
      <c r="J363" s="254">
        <f t="shared" si="30"/>
        <v>120500</v>
      </c>
    </row>
    <row r="364" spans="1:10" ht="22.5" customHeight="1">
      <c r="A364" s="26"/>
      <c r="B364" s="21">
        <v>42</v>
      </c>
      <c r="C364" s="214"/>
      <c r="D364" s="35"/>
      <c r="E364" s="21"/>
      <c r="F364" s="141"/>
      <c r="G364" s="210" t="s">
        <v>86</v>
      </c>
      <c r="H364" s="193">
        <f t="shared" si="30"/>
        <v>200000</v>
      </c>
      <c r="I364" s="193">
        <f t="shared" si="30"/>
        <v>-79500</v>
      </c>
      <c r="J364" s="254">
        <f t="shared" si="30"/>
        <v>120500</v>
      </c>
    </row>
    <row r="365" spans="1:10" ht="14.25" customHeight="1">
      <c r="A365" s="26" t="s">
        <v>258</v>
      </c>
      <c r="B365" s="23">
        <v>421</v>
      </c>
      <c r="C365" s="226" t="s">
        <v>413</v>
      </c>
      <c r="D365" s="36" t="s">
        <v>33</v>
      </c>
      <c r="E365" s="23"/>
      <c r="F365" s="142"/>
      <c r="G365" s="82" t="s">
        <v>87</v>
      </c>
      <c r="H365" s="195">
        <f>SUM('[2]Posebni dio'!$I$447)</f>
        <v>200000</v>
      </c>
      <c r="I365" s="195">
        <f>J365-H365</f>
        <v>-79500</v>
      </c>
      <c r="J365" s="246">
        <f>('[3]Posebni dio'!$J$445)</f>
        <v>120500</v>
      </c>
    </row>
    <row r="366" spans="1:10" ht="3" customHeight="1">
      <c r="A366" s="26"/>
      <c r="B366" s="23"/>
      <c r="C366" s="226"/>
      <c r="D366" s="36"/>
      <c r="E366" s="23"/>
      <c r="F366" s="142"/>
      <c r="G366" s="82"/>
      <c r="H366" s="195"/>
      <c r="I366" s="195"/>
      <c r="J366" s="246"/>
    </row>
    <row r="367" spans="1:10" ht="26.25" customHeight="1">
      <c r="A367" s="26"/>
      <c r="B367" s="23"/>
      <c r="C367" s="215"/>
      <c r="D367" s="36"/>
      <c r="E367" s="23"/>
      <c r="F367" s="144" t="s">
        <v>490</v>
      </c>
      <c r="G367" s="83" t="s">
        <v>612</v>
      </c>
      <c r="H367" s="196">
        <f aca="true" t="shared" si="31" ref="H367:J369">SUM(H368)</f>
        <v>0</v>
      </c>
      <c r="I367" s="196">
        <f t="shared" si="31"/>
        <v>104300</v>
      </c>
      <c r="J367" s="256">
        <f t="shared" si="31"/>
        <v>104300</v>
      </c>
    </row>
    <row r="368" spans="1:10" ht="14.25" customHeight="1">
      <c r="A368" s="26"/>
      <c r="B368" s="21">
        <v>4</v>
      </c>
      <c r="C368" s="214"/>
      <c r="D368" s="36"/>
      <c r="E368" s="21"/>
      <c r="F368" s="142"/>
      <c r="G368" s="210" t="s">
        <v>131</v>
      </c>
      <c r="H368" s="193">
        <f t="shared" si="31"/>
        <v>0</v>
      </c>
      <c r="I368" s="193">
        <f t="shared" si="31"/>
        <v>104300</v>
      </c>
      <c r="J368" s="254">
        <f t="shared" si="31"/>
        <v>104300</v>
      </c>
    </row>
    <row r="369" spans="1:10" ht="22.5" customHeight="1">
      <c r="A369" s="26"/>
      <c r="B369" s="21">
        <v>45</v>
      </c>
      <c r="C369" s="214"/>
      <c r="D369" s="35"/>
      <c r="E369" s="21"/>
      <c r="F369" s="141"/>
      <c r="G369" s="210" t="s">
        <v>86</v>
      </c>
      <c r="H369" s="193">
        <f t="shared" si="31"/>
        <v>0</v>
      </c>
      <c r="I369" s="193">
        <f t="shared" si="31"/>
        <v>104300</v>
      </c>
      <c r="J369" s="254">
        <f t="shared" si="31"/>
        <v>104300</v>
      </c>
    </row>
    <row r="370" spans="1:10" ht="14.25" customHeight="1">
      <c r="A370" s="26" t="s">
        <v>338</v>
      </c>
      <c r="B370" s="23">
        <v>451</v>
      </c>
      <c r="C370" s="226" t="s">
        <v>414</v>
      </c>
      <c r="D370" s="36" t="s">
        <v>31</v>
      </c>
      <c r="E370" s="23"/>
      <c r="F370" s="142"/>
      <c r="G370" s="82" t="s">
        <v>91</v>
      </c>
      <c r="H370" s="286">
        <v>0</v>
      </c>
      <c r="I370" s="286">
        <f>J370-H370</f>
        <v>104300</v>
      </c>
      <c r="J370" s="287">
        <f>('[3]Posebni dio'!$J$450)</f>
        <v>104300</v>
      </c>
    </row>
    <row r="371" spans="1:10" ht="5.25" customHeight="1">
      <c r="A371" s="26"/>
      <c r="B371" s="23"/>
      <c r="C371" s="226"/>
      <c r="D371" s="36"/>
      <c r="E371" s="23"/>
      <c r="F371" s="142"/>
      <c r="G371" s="82"/>
      <c r="H371" s="195"/>
      <c r="I371" s="195"/>
      <c r="J371" s="246"/>
    </row>
    <row r="372" spans="1:10" ht="36.75" customHeight="1">
      <c r="A372" s="26"/>
      <c r="B372" s="23"/>
      <c r="C372" s="215"/>
      <c r="D372" s="36"/>
      <c r="E372" s="23"/>
      <c r="F372" s="142" t="s">
        <v>573</v>
      </c>
      <c r="G372" s="83" t="s">
        <v>572</v>
      </c>
      <c r="H372" s="196">
        <f aca="true" t="shared" si="32" ref="H372:J374">SUM(H373)</f>
        <v>0</v>
      </c>
      <c r="I372" s="196">
        <f t="shared" si="32"/>
        <v>133200</v>
      </c>
      <c r="J372" s="256">
        <f t="shared" si="32"/>
        <v>133200</v>
      </c>
    </row>
    <row r="373" spans="1:10" ht="14.25" customHeight="1">
      <c r="A373" s="34"/>
      <c r="B373" s="21">
        <v>3</v>
      </c>
      <c r="C373" s="214"/>
      <c r="D373" s="35"/>
      <c r="E373" s="21"/>
      <c r="F373" s="141"/>
      <c r="G373" s="210" t="s">
        <v>143</v>
      </c>
      <c r="H373" s="193">
        <f t="shared" si="32"/>
        <v>0</v>
      </c>
      <c r="I373" s="193">
        <f t="shared" si="32"/>
        <v>133200</v>
      </c>
      <c r="J373" s="254">
        <f t="shared" si="32"/>
        <v>133200</v>
      </c>
    </row>
    <row r="374" spans="1:10" ht="14.25" customHeight="1">
      <c r="A374" s="34"/>
      <c r="B374" s="21">
        <v>34</v>
      </c>
      <c r="C374" s="110"/>
      <c r="D374" s="35"/>
      <c r="E374" s="21"/>
      <c r="F374" s="141"/>
      <c r="G374" s="210" t="s">
        <v>75</v>
      </c>
      <c r="H374" s="193">
        <f t="shared" si="32"/>
        <v>0</v>
      </c>
      <c r="I374" s="193">
        <f t="shared" si="32"/>
        <v>133200</v>
      </c>
      <c r="J374" s="254">
        <f t="shared" si="32"/>
        <v>133200</v>
      </c>
    </row>
    <row r="375" spans="1:10" ht="14.25" customHeight="1">
      <c r="A375" s="232" t="s">
        <v>259</v>
      </c>
      <c r="B375" s="23">
        <v>343</v>
      </c>
      <c r="C375" s="111">
        <v>4</v>
      </c>
      <c r="D375" s="36" t="s">
        <v>33</v>
      </c>
      <c r="E375" s="23"/>
      <c r="F375" s="142"/>
      <c r="G375" s="82" t="s">
        <v>76</v>
      </c>
      <c r="H375" s="195">
        <v>0</v>
      </c>
      <c r="I375" s="195">
        <f>J375-H375</f>
        <v>133200</v>
      </c>
      <c r="J375" s="246">
        <f>('[3]Posebni dio'!$J$427)</f>
        <v>133200</v>
      </c>
    </row>
    <row r="376" spans="1:10" ht="6.75" customHeight="1">
      <c r="A376" s="26"/>
      <c r="B376" s="23"/>
      <c r="C376" s="111"/>
      <c r="D376" s="36"/>
      <c r="E376" s="23"/>
      <c r="F376" s="142"/>
      <c r="G376" s="82"/>
      <c r="H376" s="189"/>
      <c r="I376" s="189"/>
      <c r="J376" s="247"/>
    </row>
    <row r="377" spans="1:10" ht="33" customHeight="1">
      <c r="A377" s="32"/>
      <c r="B377" s="33"/>
      <c r="C377" s="108"/>
      <c r="D377" s="41"/>
      <c r="E377" s="33"/>
      <c r="F377" s="157"/>
      <c r="G377" s="54" t="s">
        <v>511</v>
      </c>
      <c r="H377" s="188">
        <f>SUM(H379+H415)</f>
        <v>1376500</v>
      </c>
      <c r="I377" s="188">
        <f>SUM(I379+I415)</f>
        <v>-53800</v>
      </c>
      <c r="J377" s="252">
        <f>SUM(J379+J415)</f>
        <v>1322700</v>
      </c>
    </row>
    <row r="378" spans="1:10" ht="10.5" customHeight="1">
      <c r="A378" s="26"/>
      <c r="B378" s="23"/>
      <c r="C378" s="111"/>
      <c r="D378" s="36"/>
      <c r="E378" s="23"/>
      <c r="F378" s="142"/>
      <c r="G378" s="82"/>
      <c r="H378" s="190"/>
      <c r="I378" s="189"/>
      <c r="J378" s="247"/>
    </row>
    <row r="379" spans="1:10" ht="34.5" customHeight="1">
      <c r="A379" s="145"/>
      <c r="B379" s="146"/>
      <c r="C379" s="147"/>
      <c r="D379" s="148"/>
      <c r="E379" s="146" t="s">
        <v>436</v>
      </c>
      <c r="F379" s="149"/>
      <c r="G379" s="150" t="s">
        <v>508</v>
      </c>
      <c r="H379" s="197">
        <f>SUM(H380+H393)</f>
        <v>1355200</v>
      </c>
      <c r="I379" s="197">
        <f>SUM(I380+I393)</f>
        <v>-90000</v>
      </c>
      <c r="J379" s="257">
        <f>SUM(J380+J393)</f>
        <v>1265200</v>
      </c>
    </row>
    <row r="380" spans="1:10" ht="24.75" customHeight="1">
      <c r="A380" s="26"/>
      <c r="B380" s="23"/>
      <c r="C380" s="111"/>
      <c r="D380" s="36"/>
      <c r="E380" s="141" t="s">
        <v>452</v>
      </c>
      <c r="F380" s="141"/>
      <c r="G380" s="210" t="s">
        <v>382</v>
      </c>
      <c r="H380" s="193">
        <f>SUM(H382+H388)</f>
        <v>770000</v>
      </c>
      <c r="I380" s="193">
        <f>SUM(I382+I388)</f>
        <v>0</v>
      </c>
      <c r="J380" s="254">
        <f>SUM(J382+J388)</f>
        <v>770000</v>
      </c>
    </row>
    <row r="381" spans="1:10" ht="7.5" customHeight="1">
      <c r="A381" s="26"/>
      <c r="B381" s="23"/>
      <c r="C381" s="111"/>
      <c r="D381" s="36"/>
      <c r="E381" s="23"/>
      <c r="F381" s="142"/>
      <c r="G381" s="53"/>
      <c r="H381" s="193"/>
      <c r="I381" s="193"/>
      <c r="J381" s="245"/>
    </row>
    <row r="382" spans="1:10" ht="33.75" customHeight="1">
      <c r="A382" s="26"/>
      <c r="B382" s="23"/>
      <c r="C382" s="111"/>
      <c r="D382" s="36"/>
      <c r="E382" s="23"/>
      <c r="F382" s="144" t="s">
        <v>491</v>
      </c>
      <c r="G382" s="83" t="s">
        <v>552</v>
      </c>
      <c r="H382" s="194">
        <f aca="true" t="shared" si="33" ref="H382:J383">SUM(H383)</f>
        <v>620000</v>
      </c>
      <c r="I382" s="194">
        <f t="shared" si="33"/>
        <v>68000</v>
      </c>
      <c r="J382" s="255">
        <f t="shared" si="33"/>
        <v>688000</v>
      </c>
    </row>
    <row r="383" spans="1:10" ht="15.75" customHeight="1">
      <c r="A383" s="26"/>
      <c r="B383" s="21">
        <v>3</v>
      </c>
      <c r="C383" s="110"/>
      <c r="D383" s="35"/>
      <c r="E383" s="21"/>
      <c r="F383" s="141"/>
      <c r="G383" s="53" t="s">
        <v>129</v>
      </c>
      <c r="H383" s="193">
        <f t="shared" si="33"/>
        <v>620000</v>
      </c>
      <c r="I383" s="193">
        <f t="shared" si="33"/>
        <v>68000</v>
      </c>
      <c r="J383" s="254">
        <f t="shared" si="33"/>
        <v>688000</v>
      </c>
    </row>
    <row r="384" spans="1:10" ht="15.75" customHeight="1">
      <c r="A384" s="26"/>
      <c r="B384" s="21">
        <v>32</v>
      </c>
      <c r="C384" s="110"/>
      <c r="D384" s="35"/>
      <c r="E384" s="21"/>
      <c r="F384" s="141"/>
      <c r="G384" s="53" t="s">
        <v>70</v>
      </c>
      <c r="H384" s="193">
        <f>SUM(H385:H386)</f>
        <v>620000</v>
      </c>
      <c r="I384" s="193">
        <f>SUM(I385:I386)</f>
        <v>68000</v>
      </c>
      <c r="J384" s="254">
        <f>SUM(J385:J386)</f>
        <v>688000</v>
      </c>
    </row>
    <row r="385" spans="1:10" ht="15.75" customHeight="1">
      <c r="A385" s="26" t="s">
        <v>260</v>
      </c>
      <c r="B385" s="23">
        <v>323</v>
      </c>
      <c r="C385" s="111">
        <v>6</v>
      </c>
      <c r="D385" s="36" t="s">
        <v>34</v>
      </c>
      <c r="E385" s="23"/>
      <c r="F385" s="142"/>
      <c r="G385" s="82" t="s">
        <v>73</v>
      </c>
      <c r="H385" s="195">
        <f>SUM('[2]Posebni dio'!$I$466:$I$475)</f>
        <v>600000</v>
      </c>
      <c r="I385" s="195">
        <f>J385-H385</f>
        <v>88000</v>
      </c>
      <c r="J385" s="246">
        <f>SUM('[3]Posebni dio'!$J$461:$J$472)</f>
        <v>688000</v>
      </c>
    </row>
    <row r="386" spans="1:10" ht="15" customHeight="1">
      <c r="A386" s="26" t="s">
        <v>261</v>
      </c>
      <c r="B386" s="23">
        <v>329</v>
      </c>
      <c r="C386" s="111">
        <v>6</v>
      </c>
      <c r="D386" s="36" t="s">
        <v>34</v>
      </c>
      <c r="E386" s="23"/>
      <c r="F386" s="142"/>
      <c r="G386" s="82" t="s">
        <v>74</v>
      </c>
      <c r="H386" s="195">
        <f>('[2]Posebni dio'!$I$476)</f>
        <v>20000</v>
      </c>
      <c r="I386" s="195">
        <f>J386-H386</f>
        <v>-20000</v>
      </c>
      <c r="J386" s="246">
        <f>('[3]Posebni dio'!$J$473)</f>
        <v>0</v>
      </c>
    </row>
    <row r="387" spans="1:10" ht="7.5" customHeight="1">
      <c r="A387" s="26"/>
      <c r="B387" s="23"/>
      <c r="C387" s="111"/>
      <c r="D387" s="36"/>
      <c r="E387" s="23"/>
      <c r="F387" s="142"/>
      <c r="G387" s="82"/>
      <c r="H387" s="189"/>
      <c r="I387" s="189"/>
      <c r="J387" s="247"/>
    </row>
    <row r="388" spans="1:10" ht="55.5" customHeight="1">
      <c r="A388" s="26"/>
      <c r="B388" s="23"/>
      <c r="C388" s="111"/>
      <c r="D388" s="36"/>
      <c r="E388" s="23"/>
      <c r="F388" s="144" t="s">
        <v>492</v>
      </c>
      <c r="G388" s="83" t="s">
        <v>567</v>
      </c>
      <c r="H388" s="196">
        <f aca="true" t="shared" si="34" ref="H388:J390">SUM(H389)</f>
        <v>150000</v>
      </c>
      <c r="I388" s="196">
        <f t="shared" si="34"/>
        <v>-68000</v>
      </c>
      <c r="J388" s="256">
        <f t="shared" si="34"/>
        <v>82000</v>
      </c>
    </row>
    <row r="389" spans="1:10" s="67" customFormat="1" ht="15.75" customHeight="1">
      <c r="A389" s="34"/>
      <c r="B389" s="21">
        <v>3</v>
      </c>
      <c r="C389" s="110"/>
      <c r="D389" s="35"/>
      <c r="E389" s="21"/>
      <c r="F389" s="141"/>
      <c r="G389" s="210" t="s">
        <v>129</v>
      </c>
      <c r="H389" s="193">
        <f t="shared" si="34"/>
        <v>150000</v>
      </c>
      <c r="I389" s="193">
        <f t="shared" si="34"/>
        <v>-68000</v>
      </c>
      <c r="J389" s="254">
        <f t="shared" si="34"/>
        <v>82000</v>
      </c>
    </row>
    <row r="390" spans="1:10" s="67" customFormat="1" ht="15" customHeight="1">
      <c r="A390" s="34"/>
      <c r="B390" s="21">
        <v>35</v>
      </c>
      <c r="C390" s="110"/>
      <c r="D390" s="35"/>
      <c r="E390" s="21"/>
      <c r="F390" s="141"/>
      <c r="G390" s="210" t="s">
        <v>77</v>
      </c>
      <c r="H390" s="193">
        <f t="shared" si="34"/>
        <v>150000</v>
      </c>
      <c r="I390" s="193">
        <f t="shared" si="34"/>
        <v>-68000</v>
      </c>
      <c r="J390" s="254">
        <f t="shared" si="34"/>
        <v>82000</v>
      </c>
    </row>
    <row r="391" spans="1:10" ht="25.5" customHeight="1">
      <c r="A391" s="26" t="s">
        <v>262</v>
      </c>
      <c r="B391" s="23">
        <v>352</v>
      </c>
      <c r="C391" s="111">
        <v>6</v>
      </c>
      <c r="D391" s="36" t="s">
        <v>34</v>
      </c>
      <c r="E391" s="23"/>
      <c r="F391" s="142"/>
      <c r="G391" s="82" t="s">
        <v>519</v>
      </c>
      <c r="H391" s="195">
        <f>SUM('[2]Posebni dio'!$I$479:$I$481)</f>
        <v>150000</v>
      </c>
      <c r="I391" s="195">
        <f>J391-H391</f>
        <v>-68000</v>
      </c>
      <c r="J391" s="246">
        <f>SUM('[3]Posebni dio'!$J$476:$J$478)</f>
        <v>82000</v>
      </c>
    </row>
    <row r="392" spans="1:10" ht="5.25" customHeight="1">
      <c r="A392" s="26"/>
      <c r="B392" s="23"/>
      <c r="C392" s="111"/>
      <c r="D392" s="36"/>
      <c r="E392" s="23"/>
      <c r="F392" s="142"/>
      <c r="G392" s="82"/>
      <c r="H392" s="195"/>
      <c r="I392" s="195"/>
      <c r="J392" s="246"/>
    </row>
    <row r="393" spans="1:10" ht="29.25" customHeight="1">
      <c r="A393" s="26"/>
      <c r="B393" s="23"/>
      <c r="C393" s="111"/>
      <c r="D393" s="36"/>
      <c r="E393" s="141" t="s">
        <v>453</v>
      </c>
      <c r="F393" s="141"/>
      <c r="G393" s="210" t="s">
        <v>565</v>
      </c>
      <c r="H393" s="193">
        <f>SUM(H395+H400+H405+H410)</f>
        <v>585200</v>
      </c>
      <c r="I393" s="193">
        <f>SUM(I395+I400+I405+I410)</f>
        <v>-90000</v>
      </c>
      <c r="J393" s="254">
        <f>SUM(J395+J400+J405+J410)</f>
        <v>495200</v>
      </c>
    </row>
    <row r="394" spans="1:10" ht="4.5" customHeight="1">
      <c r="A394" s="26"/>
      <c r="B394" s="23"/>
      <c r="C394" s="111"/>
      <c r="D394" s="36"/>
      <c r="E394" s="23"/>
      <c r="F394" s="142"/>
      <c r="G394" s="53"/>
      <c r="H394" s="193"/>
      <c r="I394" s="193"/>
      <c r="J394" s="245"/>
    </row>
    <row r="395" spans="1:10" ht="28.5" customHeight="1">
      <c r="A395" s="26"/>
      <c r="B395" s="23"/>
      <c r="C395" s="111"/>
      <c r="D395" s="36"/>
      <c r="E395" s="23"/>
      <c r="F395" s="144" t="s">
        <v>493</v>
      </c>
      <c r="G395" s="83" t="s">
        <v>383</v>
      </c>
      <c r="H395" s="194">
        <f aca="true" t="shared" si="35" ref="H395:J396">SUM(H396)</f>
        <v>115000</v>
      </c>
      <c r="I395" s="194">
        <f t="shared" si="35"/>
        <v>-65000</v>
      </c>
      <c r="J395" s="255">
        <f t="shared" si="35"/>
        <v>50000</v>
      </c>
    </row>
    <row r="396" spans="1:10" ht="18" customHeight="1">
      <c r="A396" s="26"/>
      <c r="B396" s="21">
        <v>3</v>
      </c>
      <c r="C396" s="110"/>
      <c r="D396" s="35"/>
      <c r="E396" s="21"/>
      <c r="F396" s="141"/>
      <c r="G396" s="210" t="s">
        <v>129</v>
      </c>
      <c r="H396" s="193">
        <f t="shared" si="35"/>
        <v>115000</v>
      </c>
      <c r="I396" s="193">
        <f t="shared" si="35"/>
        <v>-65000</v>
      </c>
      <c r="J396" s="254">
        <f t="shared" si="35"/>
        <v>50000</v>
      </c>
    </row>
    <row r="397" spans="1:10" ht="18" customHeight="1">
      <c r="A397" s="26"/>
      <c r="B397" s="21">
        <v>32</v>
      </c>
      <c r="C397" s="110"/>
      <c r="D397" s="35"/>
      <c r="E397" s="21"/>
      <c r="F397" s="141"/>
      <c r="G397" s="210" t="s">
        <v>70</v>
      </c>
      <c r="H397" s="193">
        <f>SUM(H398:H398)</f>
        <v>115000</v>
      </c>
      <c r="I397" s="193">
        <f>SUM(I398:I398)</f>
        <v>-65000</v>
      </c>
      <c r="J397" s="254">
        <f>SUM(J398:J398)</f>
        <v>50000</v>
      </c>
    </row>
    <row r="398" spans="1:10" ht="15" customHeight="1">
      <c r="A398" s="26" t="s">
        <v>263</v>
      </c>
      <c r="B398" s="23">
        <v>323</v>
      </c>
      <c r="C398" s="111">
        <v>2</v>
      </c>
      <c r="D398" s="36" t="s">
        <v>34</v>
      </c>
      <c r="E398" s="23"/>
      <c r="F398" s="142"/>
      <c r="G398" s="82" t="s">
        <v>73</v>
      </c>
      <c r="H398" s="195">
        <f>SUM('[2]Posebni dio'!$I$490:$I$492)</f>
        <v>115000</v>
      </c>
      <c r="I398" s="195">
        <f>J398-H398</f>
        <v>-65000</v>
      </c>
      <c r="J398" s="246">
        <f>SUM('[3]Posebni dio'!$J$486:$J$488)</f>
        <v>50000</v>
      </c>
    </row>
    <row r="399" spans="1:10" ht="6" customHeight="1">
      <c r="A399" s="26"/>
      <c r="B399" s="23"/>
      <c r="C399" s="111"/>
      <c r="D399" s="36"/>
      <c r="E399" s="23"/>
      <c r="F399" s="142"/>
      <c r="G399" s="82"/>
      <c r="H399" s="195"/>
      <c r="I399" s="195"/>
      <c r="J399" s="246"/>
    </row>
    <row r="400" spans="1:10" ht="29.25" customHeight="1">
      <c r="A400" s="26"/>
      <c r="B400" s="23"/>
      <c r="C400" s="111"/>
      <c r="D400" s="36"/>
      <c r="E400" s="23"/>
      <c r="F400" s="144" t="s">
        <v>494</v>
      </c>
      <c r="G400" s="83" t="s">
        <v>350</v>
      </c>
      <c r="H400" s="196">
        <f aca="true" t="shared" si="36" ref="H400:J402">SUM(H401)</f>
        <v>360200</v>
      </c>
      <c r="I400" s="196">
        <f t="shared" si="36"/>
        <v>60000</v>
      </c>
      <c r="J400" s="256">
        <f t="shared" si="36"/>
        <v>420200</v>
      </c>
    </row>
    <row r="401" spans="1:10" s="67" customFormat="1" ht="16.5" customHeight="1">
      <c r="A401" s="34"/>
      <c r="B401" s="21">
        <v>3</v>
      </c>
      <c r="C401" s="110"/>
      <c r="D401" s="35"/>
      <c r="E401" s="21"/>
      <c r="F401" s="141"/>
      <c r="G401" s="210" t="s">
        <v>129</v>
      </c>
      <c r="H401" s="200">
        <f t="shared" si="36"/>
        <v>360200</v>
      </c>
      <c r="I401" s="200">
        <f t="shared" si="36"/>
        <v>60000</v>
      </c>
      <c r="J401" s="259">
        <f t="shared" si="36"/>
        <v>420200</v>
      </c>
    </row>
    <row r="402" spans="1:10" ht="16.5" customHeight="1">
      <c r="A402" s="26"/>
      <c r="B402" s="21">
        <v>35</v>
      </c>
      <c r="C402" s="110"/>
      <c r="D402" s="35"/>
      <c r="E402" s="21"/>
      <c r="F402" s="141"/>
      <c r="G402" s="210" t="s">
        <v>77</v>
      </c>
      <c r="H402" s="193">
        <f t="shared" si="36"/>
        <v>360200</v>
      </c>
      <c r="I402" s="193">
        <f t="shared" si="36"/>
        <v>60000</v>
      </c>
      <c r="J402" s="254">
        <f t="shared" si="36"/>
        <v>420200</v>
      </c>
    </row>
    <row r="403" spans="1:10" ht="30.75" customHeight="1">
      <c r="A403" s="26" t="s">
        <v>406</v>
      </c>
      <c r="B403" s="23">
        <v>352</v>
      </c>
      <c r="C403" s="111">
        <v>1.2</v>
      </c>
      <c r="D403" s="36" t="s">
        <v>35</v>
      </c>
      <c r="E403" s="23"/>
      <c r="F403" s="142"/>
      <c r="G403" s="82" t="s">
        <v>519</v>
      </c>
      <c r="H403" s="195">
        <f>SUM('[2]Posebni dio'!$I$496:$I$497)</f>
        <v>360200</v>
      </c>
      <c r="I403" s="195">
        <f>J403-H403</f>
        <v>60000</v>
      </c>
      <c r="J403" s="246">
        <f>SUM('[3]Posebni dio'!$J$492:$J$494)</f>
        <v>420200</v>
      </c>
    </row>
    <row r="404" spans="1:10" ht="5.25" customHeight="1">
      <c r="A404" s="26"/>
      <c r="B404" s="23"/>
      <c r="C404" s="111"/>
      <c r="D404" s="36"/>
      <c r="E404" s="23"/>
      <c r="F404" s="142"/>
      <c r="G404" s="82"/>
      <c r="H404" s="189"/>
      <c r="I404" s="189"/>
      <c r="J404" s="247"/>
    </row>
    <row r="405" spans="1:10" ht="32.25" customHeight="1">
      <c r="A405" s="26"/>
      <c r="B405" s="23"/>
      <c r="C405" s="111"/>
      <c r="D405" s="36"/>
      <c r="E405" s="23"/>
      <c r="F405" s="144" t="s">
        <v>555</v>
      </c>
      <c r="G405" s="83" t="s">
        <v>384</v>
      </c>
      <c r="H405" s="196">
        <f aca="true" t="shared" si="37" ref="H405:J407">SUM(H406)</f>
        <v>25000</v>
      </c>
      <c r="I405" s="196">
        <f t="shared" si="37"/>
        <v>0</v>
      </c>
      <c r="J405" s="256">
        <f t="shared" si="37"/>
        <v>25000</v>
      </c>
    </row>
    <row r="406" spans="1:10" ht="15.75" customHeight="1">
      <c r="A406" s="26"/>
      <c r="B406" s="21">
        <v>3</v>
      </c>
      <c r="C406" s="110"/>
      <c r="D406" s="35"/>
      <c r="E406" s="21"/>
      <c r="F406" s="141"/>
      <c r="G406" s="210" t="s">
        <v>129</v>
      </c>
      <c r="H406" s="193">
        <f t="shared" si="37"/>
        <v>25000</v>
      </c>
      <c r="I406" s="193">
        <f t="shared" si="37"/>
        <v>0</v>
      </c>
      <c r="J406" s="254">
        <f t="shared" si="37"/>
        <v>25000</v>
      </c>
    </row>
    <row r="407" spans="1:10" ht="13.5" customHeight="1">
      <c r="A407" s="26"/>
      <c r="B407" s="21">
        <v>35</v>
      </c>
      <c r="C407" s="110"/>
      <c r="D407" s="35"/>
      <c r="E407" s="21"/>
      <c r="F407" s="141"/>
      <c r="G407" s="210" t="s">
        <v>77</v>
      </c>
      <c r="H407" s="193">
        <f t="shared" si="37"/>
        <v>25000</v>
      </c>
      <c r="I407" s="193">
        <f t="shared" si="37"/>
        <v>0</v>
      </c>
      <c r="J407" s="254">
        <f t="shared" si="37"/>
        <v>25000</v>
      </c>
    </row>
    <row r="408" spans="1:10" ht="31.5" customHeight="1">
      <c r="A408" s="26" t="s">
        <v>264</v>
      </c>
      <c r="B408" s="23">
        <v>352</v>
      </c>
      <c r="C408" s="111">
        <v>1.2</v>
      </c>
      <c r="D408" s="36" t="s">
        <v>35</v>
      </c>
      <c r="E408" s="23"/>
      <c r="F408" s="142"/>
      <c r="G408" s="82" t="s">
        <v>519</v>
      </c>
      <c r="H408" s="195">
        <f>('[2]Posebni dio'!$I$498)</f>
        <v>25000</v>
      </c>
      <c r="I408" s="195">
        <f>J408-H408</f>
        <v>0</v>
      </c>
      <c r="J408" s="246">
        <f>('[3]Posebni dio'!$J$495)</f>
        <v>25000</v>
      </c>
    </row>
    <row r="409" spans="1:10" ht="6.75" customHeight="1">
      <c r="A409" s="26"/>
      <c r="B409" s="23"/>
      <c r="C409" s="111"/>
      <c r="D409" s="36"/>
      <c r="E409" s="23"/>
      <c r="F409" s="142"/>
      <c r="G409" s="82"/>
      <c r="H409" s="195"/>
      <c r="I409" s="195"/>
      <c r="J409" s="246"/>
    </row>
    <row r="410" spans="1:10" ht="33" customHeight="1">
      <c r="A410" s="26"/>
      <c r="B410" s="23"/>
      <c r="C410" s="215"/>
      <c r="D410" s="36"/>
      <c r="E410" s="23"/>
      <c r="F410" s="144" t="s">
        <v>566</v>
      </c>
      <c r="G410" s="83" t="s">
        <v>571</v>
      </c>
      <c r="H410" s="196">
        <f>H411</f>
        <v>85000</v>
      </c>
      <c r="I410" s="196">
        <f>I411</f>
        <v>-85000</v>
      </c>
      <c r="J410" s="256">
        <f>J411</f>
        <v>0</v>
      </c>
    </row>
    <row r="411" spans="1:10" ht="17.25" customHeight="1">
      <c r="A411" s="26"/>
      <c r="B411" s="21">
        <v>3</v>
      </c>
      <c r="C411" s="214"/>
      <c r="D411" s="35"/>
      <c r="E411" s="21"/>
      <c r="F411" s="141"/>
      <c r="G411" s="210" t="s">
        <v>143</v>
      </c>
      <c r="H411" s="193">
        <f>SUM(H412)</f>
        <v>85000</v>
      </c>
      <c r="I411" s="193">
        <f>SUM(I412)</f>
        <v>-85000</v>
      </c>
      <c r="J411" s="254">
        <f>SUM(J412)</f>
        <v>0</v>
      </c>
    </row>
    <row r="412" spans="1:10" ht="15.75" customHeight="1">
      <c r="A412" s="26"/>
      <c r="B412" s="21">
        <v>35</v>
      </c>
      <c r="C412" s="110"/>
      <c r="D412" s="35"/>
      <c r="E412" s="21"/>
      <c r="F412" s="141"/>
      <c r="G412" s="210" t="s">
        <v>77</v>
      </c>
      <c r="H412" s="193">
        <f>SUM(H413+H414)</f>
        <v>85000</v>
      </c>
      <c r="I412" s="193">
        <f>SUM(I413+I414)</f>
        <v>-85000</v>
      </c>
      <c r="J412" s="254">
        <f>SUM(J413+J414)</f>
        <v>0</v>
      </c>
    </row>
    <row r="413" spans="1:10" ht="15" customHeight="1">
      <c r="A413" s="26" t="s">
        <v>265</v>
      </c>
      <c r="B413" s="23">
        <v>352</v>
      </c>
      <c r="C413" s="111">
        <v>1.2</v>
      </c>
      <c r="D413" s="36" t="s">
        <v>35</v>
      </c>
      <c r="E413" s="23"/>
      <c r="F413" s="142"/>
      <c r="G413" s="82" t="s">
        <v>6</v>
      </c>
      <c r="H413" s="195">
        <f>SUM('[2]Posebni dio'!$I$499:$I$500)</f>
        <v>85000</v>
      </c>
      <c r="I413" s="195">
        <f>J413-H413</f>
        <v>-85000</v>
      </c>
      <c r="J413" s="246">
        <f>SUM('[3]Posebni dio'!$J$496:$J$497)</f>
        <v>0</v>
      </c>
    </row>
    <row r="414" spans="1:10" ht="4.5" customHeight="1">
      <c r="A414" s="26"/>
      <c r="B414" s="23"/>
      <c r="C414" s="111"/>
      <c r="D414" s="36"/>
      <c r="E414" s="23"/>
      <c r="F414" s="142"/>
      <c r="G414" s="82"/>
      <c r="H414" s="195"/>
      <c r="I414" s="195"/>
      <c r="J414" s="246"/>
    </row>
    <row r="415" spans="1:10" ht="29.25" customHeight="1">
      <c r="A415" s="145"/>
      <c r="B415" s="146"/>
      <c r="C415" s="147"/>
      <c r="D415" s="148"/>
      <c r="E415" s="146" t="s">
        <v>435</v>
      </c>
      <c r="F415" s="149"/>
      <c r="G415" s="150" t="s">
        <v>415</v>
      </c>
      <c r="H415" s="197">
        <f>H417</f>
        <v>21300</v>
      </c>
      <c r="I415" s="197">
        <f>I417</f>
        <v>36200</v>
      </c>
      <c r="J415" s="257">
        <f>J417</f>
        <v>57500</v>
      </c>
    </row>
    <row r="416" spans="1:10" ht="6" customHeight="1">
      <c r="A416" s="145"/>
      <c r="B416" s="146"/>
      <c r="C416" s="147"/>
      <c r="D416" s="148"/>
      <c r="E416" s="146"/>
      <c r="F416" s="149"/>
      <c r="G416" s="150"/>
      <c r="H416" s="191"/>
      <c r="I416" s="191"/>
      <c r="J416" s="249"/>
    </row>
    <row r="417" spans="1:11" ht="31.5" customHeight="1">
      <c r="A417" s="34"/>
      <c r="B417" s="21"/>
      <c r="C417" s="110"/>
      <c r="D417" s="35"/>
      <c r="E417" s="141" t="s">
        <v>446</v>
      </c>
      <c r="F417" s="141"/>
      <c r="G417" s="210" t="s">
        <v>570</v>
      </c>
      <c r="H417" s="200">
        <f>H419</f>
        <v>21300</v>
      </c>
      <c r="I417" s="200">
        <f>I419</f>
        <v>36200</v>
      </c>
      <c r="J417" s="259">
        <f>J419</f>
        <v>57500</v>
      </c>
      <c r="K417" s="73"/>
    </row>
    <row r="418" spans="1:10" ht="4.5" customHeight="1">
      <c r="A418" s="26"/>
      <c r="B418" s="23"/>
      <c r="C418" s="111"/>
      <c r="D418" s="36"/>
      <c r="E418" s="23"/>
      <c r="F418" s="142"/>
      <c r="G418" s="82"/>
      <c r="H418" s="195"/>
      <c r="I418" s="195"/>
      <c r="J418" s="246"/>
    </row>
    <row r="419" spans="1:10" ht="30" customHeight="1">
      <c r="A419" s="26"/>
      <c r="B419" s="23"/>
      <c r="C419" s="111"/>
      <c r="D419" s="36"/>
      <c r="E419" s="23"/>
      <c r="F419" s="144" t="s">
        <v>469</v>
      </c>
      <c r="G419" s="83" t="s">
        <v>400</v>
      </c>
      <c r="H419" s="196">
        <f aca="true" t="shared" si="38" ref="H419:J421">SUM(H420)</f>
        <v>21300</v>
      </c>
      <c r="I419" s="196">
        <f t="shared" si="38"/>
        <v>36200</v>
      </c>
      <c r="J419" s="256">
        <f t="shared" si="38"/>
        <v>57500</v>
      </c>
    </row>
    <row r="420" spans="1:10" ht="16.5" customHeight="1">
      <c r="A420" s="26"/>
      <c r="B420" s="21">
        <v>3</v>
      </c>
      <c r="C420" s="110"/>
      <c r="D420" s="35"/>
      <c r="E420" s="21"/>
      <c r="F420" s="141"/>
      <c r="G420" s="210" t="s">
        <v>129</v>
      </c>
      <c r="H420" s="193">
        <f t="shared" si="38"/>
        <v>21300</v>
      </c>
      <c r="I420" s="193">
        <f t="shared" si="38"/>
        <v>36200</v>
      </c>
      <c r="J420" s="254">
        <f t="shared" si="38"/>
        <v>57500</v>
      </c>
    </row>
    <row r="421" spans="1:10" ht="15" customHeight="1">
      <c r="A421" s="26"/>
      <c r="B421" s="21">
        <v>38</v>
      </c>
      <c r="C421" s="110"/>
      <c r="D421" s="35"/>
      <c r="E421" s="21"/>
      <c r="F421" s="141"/>
      <c r="G421" s="210" t="s">
        <v>81</v>
      </c>
      <c r="H421" s="193">
        <f t="shared" si="38"/>
        <v>21300</v>
      </c>
      <c r="I421" s="193">
        <f t="shared" si="38"/>
        <v>36200</v>
      </c>
      <c r="J421" s="254">
        <f t="shared" si="38"/>
        <v>57500</v>
      </c>
    </row>
    <row r="422" spans="1:10" ht="15.75" customHeight="1">
      <c r="A422" s="26" t="s">
        <v>266</v>
      </c>
      <c r="B422" s="23">
        <v>382</v>
      </c>
      <c r="C422" s="111" t="s">
        <v>414</v>
      </c>
      <c r="D422" s="36" t="s">
        <v>35</v>
      </c>
      <c r="E422" s="23"/>
      <c r="F422" s="142"/>
      <c r="G422" s="170" t="s">
        <v>84</v>
      </c>
      <c r="H422" s="195">
        <f>('[2]Posebni dio'!$I$509)</f>
        <v>21300</v>
      </c>
      <c r="I422" s="195">
        <f>J422-H422</f>
        <v>36200</v>
      </c>
      <c r="J422" s="246">
        <f>('[3]Posebni dio'!$J$506)</f>
        <v>57500</v>
      </c>
    </row>
    <row r="423" spans="1:10" ht="6" customHeight="1">
      <c r="A423" s="26"/>
      <c r="B423" s="23"/>
      <c r="C423" s="111"/>
      <c r="D423" s="36"/>
      <c r="E423" s="23"/>
      <c r="F423" s="142"/>
      <c r="G423" s="82"/>
      <c r="H423" s="189"/>
      <c r="I423" s="189"/>
      <c r="J423" s="247"/>
    </row>
    <row r="424" spans="1:10" ht="36.75" customHeight="1">
      <c r="A424" s="32"/>
      <c r="B424" s="33"/>
      <c r="C424" s="108"/>
      <c r="D424" s="41"/>
      <c r="E424" s="33"/>
      <c r="F424" s="157"/>
      <c r="G424" s="54" t="s">
        <v>427</v>
      </c>
      <c r="H424" s="188">
        <f>H426+H510</f>
        <v>2550550</v>
      </c>
      <c r="I424" s="188">
        <f>I426+I510</f>
        <v>-200200</v>
      </c>
      <c r="J424" s="252">
        <f>J426+J510</f>
        <v>2350350</v>
      </c>
    </row>
    <row r="425" spans="1:10" ht="4.5" customHeight="1">
      <c r="A425" s="26"/>
      <c r="B425" s="23"/>
      <c r="C425" s="111"/>
      <c r="D425" s="36"/>
      <c r="E425" s="23"/>
      <c r="F425" s="142"/>
      <c r="G425" s="82"/>
      <c r="H425" s="190"/>
      <c r="I425" s="189"/>
      <c r="J425" s="247"/>
    </row>
    <row r="426" spans="1:10" ht="26.25" customHeight="1">
      <c r="A426" s="145"/>
      <c r="B426" s="146"/>
      <c r="C426" s="147"/>
      <c r="D426" s="148"/>
      <c r="E426" s="146" t="s">
        <v>433</v>
      </c>
      <c r="F426" s="149"/>
      <c r="G426" s="150" t="s">
        <v>417</v>
      </c>
      <c r="H426" s="191">
        <f>SUM(H427+H448+H456+H480+H489+H502)</f>
        <v>1810550</v>
      </c>
      <c r="I426" s="191">
        <f>SUM(I427+I448+I456+I480+I489+I502)</f>
        <v>-168200</v>
      </c>
      <c r="J426" s="253">
        <f>SUM(J427+J448+J456+J480+J489+J502)</f>
        <v>1642350</v>
      </c>
    </row>
    <row r="427" spans="1:10" ht="35.25" customHeight="1">
      <c r="A427" s="26"/>
      <c r="B427" s="23"/>
      <c r="C427" s="111"/>
      <c r="D427" s="36"/>
      <c r="E427" s="141" t="s">
        <v>454</v>
      </c>
      <c r="F427" s="141"/>
      <c r="G427" s="210" t="s">
        <v>438</v>
      </c>
      <c r="H427" s="193">
        <f>SUM(H429+H443)</f>
        <v>697850</v>
      </c>
      <c r="I427" s="193">
        <f>SUM(I429+I443)</f>
        <v>-27000</v>
      </c>
      <c r="J427" s="254">
        <f>SUM(J429+J443)</f>
        <v>670850</v>
      </c>
    </row>
    <row r="428" spans="1:10" ht="4.5" customHeight="1">
      <c r="A428" s="26"/>
      <c r="B428" s="23"/>
      <c r="C428" s="111"/>
      <c r="D428" s="36"/>
      <c r="E428" s="23"/>
      <c r="F428" s="142"/>
      <c r="G428" s="53"/>
      <c r="H428" s="189"/>
      <c r="I428" s="189"/>
      <c r="J428" s="247"/>
    </row>
    <row r="429" spans="1:10" ht="32.25" customHeight="1">
      <c r="A429" s="26"/>
      <c r="B429" s="23"/>
      <c r="C429" s="111"/>
      <c r="D429" s="36"/>
      <c r="E429" s="23"/>
      <c r="F429" s="144" t="s">
        <v>495</v>
      </c>
      <c r="G429" s="83" t="s">
        <v>512</v>
      </c>
      <c r="H429" s="194">
        <f>SUM(H430)</f>
        <v>682850</v>
      </c>
      <c r="I429" s="194">
        <f>SUM(I430)</f>
        <v>-12000</v>
      </c>
      <c r="J429" s="255">
        <f>SUM(J430)</f>
        <v>670850</v>
      </c>
    </row>
    <row r="430" spans="1:10" ht="18" customHeight="1">
      <c r="A430" s="34"/>
      <c r="B430" s="21">
        <v>3</v>
      </c>
      <c r="C430" s="110"/>
      <c r="D430" s="35"/>
      <c r="E430" s="21"/>
      <c r="F430" s="141"/>
      <c r="G430" s="210" t="s">
        <v>129</v>
      </c>
      <c r="H430" s="193">
        <f>SUM(H431+H435+H440)</f>
        <v>682850</v>
      </c>
      <c r="I430" s="193">
        <f>SUM(I431+I435+I440)</f>
        <v>-12000</v>
      </c>
      <c r="J430" s="254">
        <f>SUM(J431+J435+J440)</f>
        <v>670850</v>
      </c>
    </row>
    <row r="431" spans="1:10" ht="17.25" customHeight="1">
      <c r="A431" s="34"/>
      <c r="B431" s="21">
        <v>31</v>
      </c>
      <c r="C431" s="110"/>
      <c r="D431" s="35"/>
      <c r="E431" s="21"/>
      <c r="F431" s="141"/>
      <c r="G431" s="210" t="s">
        <v>67</v>
      </c>
      <c r="H431" s="193">
        <f>SUM(H432:H434)</f>
        <v>547800</v>
      </c>
      <c r="I431" s="193">
        <f>SUM(I432:I434)</f>
        <v>-12000</v>
      </c>
      <c r="J431" s="254">
        <f>SUM(J432:J434)</f>
        <v>535800</v>
      </c>
    </row>
    <row r="432" spans="1:11" ht="15.75" customHeight="1">
      <c r="A432" s="26" t="s">
        <v>190</v>
      </c>
      <c r="B432" s="23">
        <v>311</v>
      </c>
      <c r="C432" s="111">
        <v>1</v>
      </c>
      <c r="D432" s="36">
        <v>820</v>
      </c>
      <c r="E432" s="23"/>
      <c r="F432" s="142"/>
      <c r="G432" s="82" t="s">
        <v>68</v>
      </c>
      <c r="H432" s="195">
        <f>('[2]Posebni dio'!$I$521)</f>
        <v>454300</v>
      </c>
      <c r="I432" s="195">
        <f>J432-H432</f>
        <v>0</v>
      </c>
      <c r="J432" s="246">
        <f>('[3]Posebni dio'!$J$517)</f>
        <v>454300</v>
      </c>
      <c r="K432" s="57"/>
    </row>
    <row r="433" spans="1:10" ht="15.75" customHeight="1">
      <c r="A433" s="26" t="s">
        <v>267</v>
      </c>
      <c r="B433" s="23">
        <v>312</v>
      </c>
      <c r="C433" s="111">
        <v>1</v>
      </c>
      <c r="D433" s="36">
        <v>820</v>
      </c>
      <c r="E433" s="23"/>
      <c r="F433" s="142"/>
      <c r="G433" s="82" t="s">
        <v>69</v>
      </c>
      <c r="H433" s="195">
        <f>SUM('[2]Posebni dio'!$I$522:$I$523)</f>
        <v>24500</v>
      </c>
      <c r="I433" s="195">
        <f>J433-H433</f>
        <v>-12000</v>
      </c>
      <c r="J433" s="246">
        <f>SUM('[3]Posebni dio'!$J$518:$J$519)</f>
        <v>12500</v>
      </c>
    </row>
    <row r="434" spans="1:10" ht="15.75" customHeight="1">
      <c r="A434" s="26" t="s">
        <v>268</v>
      </c>
      <c r="B434" s="23">
        <v>313</v>
      </c>
      <c r="C434" s="111">
        <v>1</v>
      </c>
      <c r="D434" s="36">
        <v>820</v>
      </c>
      <c r="E434" s="23"/>
      <c r="F434" s="142"/>
      <c r="G434" s="82" t="s">
        <v>22</v>
      </c>
      <c r="H434" s="195">
        <f>SUM('[2]Posebni dio'!$I$524:$I$525)</f>
        <v>69000</v>
      </c>
      <c r="I434" s="195">
        <f>J434-H434</f>
        <v>0</v>
      </c>
      <c r="J434" s="246">
        <f>SUM('[3]Posebni dio'!$J$520:$J$521)</f>
        <v>69000</v>
      </c>
    </row>
    <row r="435" spans="1:10" ht="18" customHeight="1">
      <c r="A435" s="34"/>
      <c r="B435" s="21">
        <v>32</v>
      </c>
      <c r="C435" s="110"/>
      <c r="D435" s="35"/>
      <c r="E435" s="21"/>
      <c r="F435" s="141"/>
      <c r="G435" s="210" t="s">
        <v>70</v>
      </c>
      <c r="H435" s="193">
        <f>SUM(H436:H439)</f>
        <v>131000</v>
      </c>
      <c r="I435" s="193">
        <f>SUM(I436:I439)</f>
        <v>0</v>
      </c>
      <c r="J435" s="254">
        <f>SUM(J436:J439)</f>
        <v>131000</v>
      </c>
    </row>
    <row r="436" spans="1:10" ht="15" customHeight="1">
      <c r="A436" s="26" t="s">
        <v>269</v>
      </c>
      <c r="B436" s="23">
        <v>321</v>
      </c>
      <c r="C436" s="111">
        <v>1</v>
      </c>
      <c r="D436" s="36">
        <v>820</v>
      </c>
      <c r="E436" s="23"/>
      <c r="F436" s="142"/>
      <c r="G436" s="82" t="s">
        <v>71</v>
      </c>
      <c r="H436" s="195">
        <f>SUM('[2]Posebni dio'!$I$529)</f>
        <v>55000</v>
      </c>
      <c r="I436" s="195">
        <f>J436-H436</f>
        <v>0</v>
      </c>
      <c r="J436" s="246">
        <f>('[3]Posebni dio'!$J$525)</f>
        <v>55000</v>
      </c>
    </row>
    <row r="437" spans="1:10" ht="15" customHeight="1">
      <c r="A437" s="26" t="s">
        <v>191</v>
      </c>
      <c r="B437" s="23">
        <v>322</v>
      </c>
      <c r="C437" s="111">
        <v>1</v>
      </c>
      <c r="D437" s="36" t="s">
        <v>38</v>
      </c>
      <c r="E437" s="23"/>
      <c r="F437" s="142"/>
      <c r="G437" s="82" t="s">
        <v>72</v>
      </c>
      <c r="H437" s="195">
        <f>SUM('[2]Posebni dio'!$I$530:$I$532)</f>
        <v>22000</v>
      </c>
      <c r="I437" s="195">
        <f>J437-H437</f>
        <v>0</v>
      </c>
      <c r="J437" s="246">
        <f>SUM('[3]Posebni dio'!$J$526:$J$528)</f>
        <v>22000</v>
      </c>
    </row>
    <row r="438" spans="1:10" ht="15" customHeight="1">
      <c r="A438" s="26" t="s">
        <v>358</v>
      </c>
      <c r="B438" s="23">
        <v>323</v>
      </c>
      <c r="C438" s="111">
        <v>1</v>
      </c>
      <c r="D438" s="36" t="s">
        <v>38</v>
      </c>
      <c r="E438" s="23"/>
      <c r="F438" s="142"/>
      <c r="G438" s="82" t="s">
        <v>73</v>
      </c>
      <c r="H438" s="195">
        <f>SUM('[2]Posebni dio'!$I$533:$I$536)</f>
        <v>50000</v>
      </c>
      <c r="I438" s="195">
        <f>J438-H438</f>
        <v>0</v>
      </c>
      <c r="J438" s="246">
        <f>SUM('[3]Posebni dio'!$J$529:$J$532)</f>
        <v>50000</v>
      </c>
    </row>
    <row r="439" spans="1:10" ht="15" customHeight="1">
      <c r="A439" s="26" t="s">
        <v>359</v>
      </c>
      <c r="B439" s="23">
        <v>329</v>
      </c>
      <c r="C439" s="111">
        <v>1</v>
      </c>
      <c r="D439" s="36" t="s">
        <v>38</v>
      </c>
      <c r="E439" s="23"/>
      <c r="F439" s="142"/>
      <c r="G439" s="82" t="s">
        <v>16</v>
      </c>
      <c r="H439" s="195">
        <f>('[2]Posebni dio'!$I$537)</f>
        <v>4000</v>
      </c>
      <c r="I439" s="195">
        <f>J439-H439</f>
        <v>0</v>
      </c>
      <c r="J439" s="246">
        <f>('[3]Posebni dio'!$J$533)</f>
        <v>4000</v>
      </c>
    </row>
    <row r="440" spans="1:10" ht="16.5" customHeight="1">
      <c r="A440" s="26"/>
      <c r="B440" s="21">
        <v>34</v>
      </c>
      <c r="C440" s="110"/>
      <c r="D440" s="35"/>
      <c r="E440" s="21"/>
      <c r="F440" s="141"/>
      <c r="G440" s="210" t="s">
        <v>75</v>
      </c>
      <c r="H440" s="193">
        <f>H441</f>
        <v>4050</v>
      </c>
      <c r="I440" s="193">
        <f>I441</f>
        <v>0</v>
      </c>
      <c r="J440" s="254">
        <f>J441</f>
        <v>4050</v>
      </c>
    </row>
    <row r="441" spans="1:10" ht="15" customHeight="1">
      <c r="A441" s="26" t="s">
        <v>270</v>
      </c>
      <c r="B441" s="23">
        <v>343</v>
      </c>
      <c r="C441" s="111">
        <v>1</v>
      </c>
      <c r="D441" s="36" t="s">
        <v>38</v>
      </c>
      <c r="E441" s="23"/>
      <c r="F441" s="142"/>
      <c r="G441" s="82" t="s">
        <v>76</v>
      </c>
      <c r="H441" s="195">
        <f>SUM('[2]Posebni dio'!$I$541:$I$542)</f>
        <v>4050</v>
      </c>
      <c r="I441" s="195">
        <f>J441-H441</f>
        <v>0</v>
      </c>
      <c r="J441" s="246">
        <f>SUM('[3]Posebni dio'!$J$537:$J$538)</f>
        <v>4050</v>
      </c>
    </row>
    <row r="442" spans="1:10" ht="8.25" customHeight="1">
      <c r="A442" s="26"/>
      <c r="B442" s="23"/>
      <c r="C442" s="111"/>
      <c r="D442" s="36"/>
      <c r="E442" s="23"/>
      <c r="F442" s="142"/>
      <c r="G442" s="82"/>
      <c r="H442" s="189"/>
      <c r="I442" s="189"/>
      <c r="J442" s="247"/>
    </row>
    <row r="443" spans="1:10" ht="21.75" customHeight="1">
      <c r="A443" s="26"/>
      <c r="B443" s="23"/>
      <c r="C443" s="111"/>
      <c r="D443" s="36"/>
      <c r="E443" s="23"/>
      <c r="F443" s="144" t="s">
        <v>520</v>
      </c>
      <c r="G443" s="83" t="s">
        <v>248</v>
      </c>
      <c r="H443" s="194">
        <f aca="true" t="shared" si="39" ref="H443:J444">SUM(H444)</f>
        <v>15000</v>
      </c>
      <c r="I443" s="194">
        <f t="shared" si="39"/>
        <v>-15000</v>
      </c>
      <c r="J443" s="255">
        <f t="shared" si="39"/>
        <v>0</v>
      </c>
    </row>
    <row r="444" spans="1:10" ht="19.5" customHeight="1">
      <c r="A444" s="26"/>
      <c r="B444" s="21">
        <v>4</v>
      </c>
      <c r="C444" s="110"/>
      <c r="D444" s="36"/>
      <c r="E444" s="21"/>
      <c r="F444" s="142"/>
      <c r="G444" s="210" t="s">
        <v>131</v>
      </c>
      <c r="H444" s="193">
        <f t="shared" si="39"/>
        <v>15000</v>
      </c>
      <c r="I444" s="193">
        <f t="shared" si="39"/>
        <v>-15000</v>
      </c>
      <c r="J444" s="254">
        <f t="shared" si="39"/>
        <v>0</v>
      </c>
    </row>
    <row r="445" spans="1:10" ht="27" customHeight="1">
      <c r="A445" s="26"/>
      <c r="B445" s="21">
        <v>42</v>
      </c>
      <c r="C445" s="110"/>
      <c r="D445" s="35"/>
      <c r="E445" s="21"/>
      <c r="F445" s="141"/>
      <c r="G445" s="210" t="s">
        <v>86</v>
      </c>
      <c r="H445" s="193">
        <f>SUM(H446:H446)</f>
        <v>15000</v>
      </c>
      <c r="I445" s="193">
        <f>SUM(I446:I446)</f>
        <v>-15000</v>
      </c>
      <c r="J445" s="254">
        <f>SUM(J446:J446)</f>
        <v>0</v>
      </c>
    </row>
    <row r="446" spans="1:10" ht="18" customHeight="1">
      <c r="A446" s="26" t="s">
        <v>351</v>
      </c>
      <c r="B446" s="23">
        <v>422</v>
      </c>
      <c r="C446" s="111">
        <v>3.6</v>
      </c>
      <c r="D446" s="36" t="s">
        <v>38</v>
      </c>
      <c r="E446" s="23"/>
      <c r="F446" s="142"/>
      <c r="G446" s="82" t="s">
        <v>88</v>
      </c>
      <c r="H446" s="195">
        <f>SUM('[2]Posebni dio'!$I$548:$I$549)</f>
        <v>15000</v>
      </c>
      <c r="I446" s="195">
        <f>J446-H446</f>
        <v>-15000</v>
      </c>
      <c r="J446" s="246">
        <f>SUM('[3]Posebni dio'!$J$544:$J$545)</f>
        <v>0</v>
      </c>
    </row>
    <row r="447" spans="1:10" ht="3" customHeight="1">
      <c r="A447" s="26"/>
      <c r="B447" s="23"/>
      <c r="C447" s="111"/>
      <c r="D447" s="36"/>
      <c r="E447" s="23"/>
      <c r="F447" s="142"/>
      <c r="G447" s="82"/>
      <c r="H447" s="189"/>
      <c r="I447" s="189"/>
      <c r="J447" s="247"/>
    </row>
    <row r="448" spans="1:10" ht="33.75" customHeight="1">
      <c r="A448" s="26"/>
      <c r="B448" s="23"/>
      <c r="C448" s="111"/>
      <c r="D448" s="36"/>
      <c r="E448" s="141" t="s">
        <v>442</v>
      </c>
      <c r="F448" s="141"/>
      <c r="G448" s="210" t="s">
        <v>26</v>
      </c>
      <c r="H448" s="193">
        <f>SUM(H451)</f>
        <v>95000</v>
      </c>
      <c r="I448" s="193">
        <f>SUM(I451)</f>
        <v>0</v>
      </c>
      <c r="J448" s="254">
        <f>SUM(J451)</f>
        <v>95000</v>
      </c>
    </row>
    <row r="449" spans="1:10" ht="8.25" customHeight="1">
      <c r="A449" s="26"/>
      <c r="B449" s="23"/>
      <c r="C449" s="111"/>
      <c r="D449" s="36"/>
      <c r="E449" s="23"/>
      <c r="F449" s="142"/>
      <c r="G449" s="53"/>
      <c r="H449" s="189"/>
      <c r="I449" s="189"/>
      <c r="J449" s="247"/>
    </row>
    <row r="450" spans="1:10" ht="21.75" customHeight="1">
      <c r="A450" s="26"/>
      <c r="B450" s="23"/>
      <c r="C450" s="111"/>
      <c r="D450" s="36"/>
      <c r="E450" s="23"/>
      <c r="F450" s="144" t="s">
        <v>496</v>
      </c>
      <c r="G450" s="83" t="s">
        <v>513</v>
      </c>
      <c r="H450" s="194">
        <f aca="true" t="shared" si="40" ref="H450:J451">SUM(H451)</f>
        <v>95000</v>
      </c>
      <c r="I450" s="194">
        <f t="shared" si="40"/>
        <v>0</v>
      </c>
      <c r="J450" s="255">
        <f t="shared" si="40"/>
        <v>95000</v>
      </c>
    </row>
    <row r="451" spans="1:10" ht="15" customHeight="1">
      <c r="A451" s="26"/>
      <c r="B451" s="21">
        <v>3</v>
      </c>
      <c r="C451" s="110"/>
      <c r="D451" s="35"/>
      <c r="E451" s="21"/>
      <c r="F451" s="141"/>
      <c r="G451" s="210" t="s">
        <v>129</v>
      </c>
      <c r="H451" s="193">
        <f t="shared" si="40"/>
        <v>95000</v>
      </c>
      <c r="I451" s="193">
        <f t="shared" si="40"/>
        <v>0</v>
      </c>
      <c r="J451" s="254">
        <f t="shared" si="40"/>
        <v>95000</v>
      </c>
    </row>
    <row r="452" spans="1:10" ht="18" customHeight="1">
      <c r="A452" s="26"/>
      <c r="B452" s="21">
        <v>32</v>
      </c>
      <c r="C452" s="110"/>
      <c r="D452" s="35"/>
      <c r="E452" s="21"/>
      <c r="F452" s="141"/>
      <c r="G452" s="210" t="s">
        <v>70</v>
      </c>
      <c r="H452" s="193">
        <f>SUM(H453:H454)</f>
        <v>95000</v>
      </c>
      <c r="I452" s="193">
        <f>SUM(I453:I454)</f>
        <v>0</v>
      </c>
      <c r="J452" s="254">
        <f>SUM(J453:J454)</f>
        <v>95000</v>
      </c>
    </row>
    <row r="453" spans="1:10" ht="15" customHeight="1">
      <c r="A453" s="26" t="s">
        <v>360</v>
      </c>
      <c r="B453" s="23">
        <v>323</v>
      </c>
      <c r="C453" s="111">
        <v>1.2</v>
      </c>
      <c r="D453" s="36">
        <v>820</v>
      </c>
      <c r="E453" s="23"/>
      <c r="F453" s="142"/>
      <c r="G453" s="82" t="s">
        <v>73</v>
      </c>
      <c r="H453" s="195">
        <f>SUM('[2]Posebni dio'!$I$557)</f>
        <v>38000</v>
      </c>
      <c r="I453" s="195">
        <f>J453-H453</f>
        <v>0</v>
      </c>
      <c r="J453" s="246">
        <f>SUM('[3]Posebni dio'!$J$553)</f>
        <v>38000</v>
      </c>
    </row>
    <row r="454" spans="1:10" ht="15" customHeight="1">
      <c r="A454" s="26" t="s">
        <v>361</v>
      </c>
      <c r="B454" s="23">
        <v>329</v>
      </c>
      <c r="C454" s="111">
        <v>1.2</v>
      </c>
      <c r="D454" s="36">
        <v>820</v>
      </c>
      <c r="E454" s="23"/>
      <c r="F454" s="142"/>
      <c r="G454" s="82" t="s">
        <v>74</v>
      </c>
      <c r="H454" s="195">
        <f>SUM('[2]Posebni dio'!$I$558:$I$559)</f>
        <v>57000</v>
      </c>
      <c r="I454" s="195">
        <f>J454-H454</f>
        <v>0</v>
      </c>
      <c r="J454" s="246">
        <f>SUM('[3]Posebni dio'!$J$554:$J$555)</f>
        <v>57000</v>
      </c>
    </row>
    <row r="455" spans="1:10" ht="3.75" customHeight="1">
      <c r="A455" s="26"/>
      <c r="B455" s="23"/>
      <c r="C455" s="111"/>
      <c r="D455" s="36"/>
      <c r="E455" s="23"/>
      <c r="F455" s="142"/>
      <c r="G455" s="82"/>
      <c r="H455" s="189"/>
      <c r="I455" s="189"/>
      <c r="J455" s="247"/>
    </row>
    <row r="456" spans="1:10" ht="36" customHeight="1">
      <c r="A456" s="26"/>
      <c r="B456" s="23"/>
      <c r="C456" s="111"/>
      <c r="D456" s="36"/>
      <c r="E456" s="141" t="s">
        <v>443</v>
      </c>
      <c r="F456" s="141"/>
      <c r="G456" s="210" t="s">
        <v>439</v>
      </c>
      <c r="H456" s="200">
        <f>SUM(H458+H469+H475)</f>
        <v>376400</v>
      </c>
      <c r="I456" s="200">
        <f>SUM(I458+I469+I475)</f>
        <v>-94000</v>
      </c>
      <c r="J456" s="259">
        <f>SUM(J458+J469+J475)</f>
        <v>282400</v>
      </c>
    </row>
    <row r="457" spans="1:10" ht="8.25" customHeight="1">
      <c r="A457" s="26"/>
      <c r="B457" s="23"/>
      <c r="C457" s="111"/>
      <c r="D457" s="36"/>
      <c r="E457" s="23"/>
      <c r="F457" s="142"/>
      <c r="G457" s="53"/>
      <c r="H457" s="189"/>
      <c r="I457" s="189"/>
      <c r="J457" s="247"/>
    </row>
    <row r="458" spans="1:10" ht="33" customHeight="1">
      <c r="A458" s="26"/>
      <c r="B458" s="23"/>
      <c r="C458" s="111"/>
      <c r="D458" s="36"/>
      <c r="E458" s="23"/>
      <c r="F458" s="144" t="s">
        <v>497</v>
      </c>
      <c r="G458" s="83" t="s">
        <v>514</v>
      </c>
      <c r="H458" s="194">
        <f>SUM(H459)</f>
        <v>271400</v>
      </c>
      <c r="I458" s="194">
        <f>SUM(I459)</f>
        <v>-4000</v>
      </c>
      <c r="J458" s="255">
        <f>SUM(J459)</f>
        <v>267400</v>
      </c>
    </row>
    <row r="459" spans="1:10" ht="15" customHeight="1">
      <c r="A459" s="34"/>
      <c r="B459" s="21">
        <v>3</v>
      </c>
      <c r="C459" s="110"/>
      <c r="D459" s="35"/>
      <c r="E459" s="21"/>
      <c r="F459" s="141"/>
      <c r="G459" s="210" t="s">
        <v>129</v>
      </c>
      <c r="H459" s="193">
        <f>SUM(H460+H464)</f>
        <v>271400</v>
      </c>
      <c r="I459" s="193">
        <f>SUM(I460+I464)</f>
        <v>-4000</v>
      </c>
      <c r="J459" s="254">
        <f>SUM(J460+J464)</f>
        <v>267400</v>
      </c>
    </row>
    <row r="460" spans="1:10" ht="15.75" customHeight="1">
      <c r="A460" s="34"/>
      <c r="B460" s="21">
        <v>31</v>
      </c>
      <c r="C460" s="110"/>
      <c r="D460" s="35"/>
      <c r="E460" s="21"/>
      <c r="F460" s="141"/>
      <c r="G460" s="210" t="s">
        <v>67</v>
      </c>
      <c r="H460" s="193">
        <f>SUM(H461:H463)</f>
        <v>145400</v>
      </c>
      <c r="I460" s="193">
        <f>SUM(I461:I463)</f>
        <v>-4000</v>
      </c>
      <c r="J460" s="254">
        <f>SUM(J461:J463)</f>
        <v>141400</v>
      </c>
    </row>
    <row r="461" spans="1:10" ht="15" customHeight="1">
      <c r="A461" s="26" t="s">
        <v>362</v>
      </c>
      <c r="B461" s="23">
        <v>311</v>
      </c>
      <c r="C461" s="111">
        <v>1</v>
      </c>
      <c r="D461" s="36">
        <v>820</v>
      </c>
      <c r="E461" s="23"/>
      <c r="F461" s="142"/>
      <c r="G461" s="82" t="s">
        <v>15</v>
      </c>
      <c r="H461" s="195">
        <f>('[2]Posebni dio'!$I$567)</f>
        <v>117500</v>
      </c>
      <c r="I461" s="195">
        <f>J461-H461</f>
        <v>0</v>
      </c>
      <c r="J461" s="246">
        <f>('[3]Posebni dio'!$J$563)</f>
        <v>117500</v>
      </c>
    </row>
    <row r="462" spans="1:10" ht="15" customHeight="1">
      <c r="A462" s="26" t="s">
        <v>401</v>
      </c>
      <c r="B462" s="23">
        <v>312</v>
      </c>
      <c r="C462" s="111">
        <v>1</v>
      </c>
      <c r="D462" s="36">
        <v>820</v>
      </c>
      <c r="E462" s="23"/>
      <c r="F462" s="142"/>
      <c r="G462" s="82" t="s">
        <v>109</v>
      </c>
      <c r="H462" s="195">
        <f>SUM('[2]Posebni dio'!$I$568)</f>
        <v>10000</v>
      </c>
      <c r="I462" s="195">
        <f>J462-H462</f>
        <v>-4000</v>
      </c>
      <c r="J462" s="246">
        <f>('[3]Posebni dio'!$J$564)</f>
        <v>6000</v>
      </c>
    </row>
    <row r="463" spans="1:10" ht="14.25" customHeight="1">
      <c r="A463" s="26" t="s">
        <v>192</v>
      </c>
      <c r="B463" s="23">
        <v>313</v>
      </c>
      <c r="C463" s="111">
        <v>1</v>
      </c>
      <c r="D463" s="36">
        <v>820</v>
      </c>
      <c r="E463" s="23"/>
      <c r="F463" s="142"/>
      <c r="G463" s="82" t="s">
        <v>22</v>
      </c>
      <c r="H463" s="195">
        <f>SUM('[2]Posebni dio'!$I$569:$I$570)</f>
        <v>17900</v>
      </c>
      <c r="I463" s="195">
        <f>J463-H463</f>
        <v>0</v>
      </c>
      <c r="J463" s="246">
        <f>SUM('[3]Posebni dio'!$J$565:$J$566)</f>
        <v>17900</v>
      </c>
    </row>
    <row r="464" spans="1:10" ht="18.75" customHeight="1">
      <c r="A464" s="34"/>
      <c r="B464" s="21">
        <v>32</v>
      </c>
      <c r="C464" s="110"/>
      <c r="D464" s="35"/>
      <c r="E464" s="21"/>
      <c r="F464" s="141"/>
      <c r="G464" s="210" t="s">
        <v>70</v>
      </c>
      <c r="H464" s="193">
        <f>SUM(H465:H467)</f>
        <v>126000</v>
      </c>
      <c r="I464" s="193">
        <f>SUM(I465:I467)</f>
        <v>0</v>
      </c>
      <c r="J464" s="254">
        <f>SUM(J465:J467)</f>
        <v>126000</v>
      </c>
    </row>
    <row r="465" spans="1:10" ht="15" customHeight="1">
      <c r="A465" s="26" t="s">
        <v>271</v>
      </c>
      <c r="B465" s="23">
        <v>321</v>
      </c>
      <c r="C465" s="111">
        <v>1</v>
      </c>
      <c r="D465" s="36">
        <v>820</v>
      </c>
      <c r="E465" s="23"/>
      <c r="F465" s="142"/>
      <c r="G465" s="82" t="s">
        <v>71</v>
      </c>
      <c r="H465" s="195">
        <f>('[2]Posebni dio'!$I$574)</f>
        <v>17000</v>
      </c>
      <c r="I465" s="195">
        <f>J465-H465</f>
        <v>0</v>
      </c>
      <c r="J465" s="246">
        <f>('[3]Posebni dio'!$J$570)</f>
        <v>17000</v>
      </c>
    </row>
    <row r="466" spans="1:10" ht="15" customHeight="1">
      <c r="A466" s="26" t="s">
        <v>272</v>
      </c>
      <c r="B466" s="23">
        <v>322</v>
      </c>
      <c r="C466" s="111">
        <v>1</v>
      </c>
      <c r="D466" s="36" t="s">
        <v>38</v>
      </c>
      <c r="E466" s="23"/>
      <c r="F466" s="142"/>
      <c r="G466" s="82" t="s">
        <v>72</v>
      </c>
      <c r="H466" s="195">
        <f>SUM('[2]Posebni dio'!$I$575:$I$576)</f>
        <v>69000</v>
      </c>
      <c r="I466" s="195">
        <f>J466-H466</f>
        <v>0</v>
      </c>
      <c r="J466" s="246">
        <f>SUM('[3]Posebni dio'!$J$571:$J$572)</f>
        <v>69000</v>
      </c>
    </row>
    <row r="467" spans="1:10" ht="15" customHeight="1">
      <c r="A467" s="26" t="s">
        <v>273</v>
      </c>
      <c r="B467" s="23">
        <v>323</v>
      </c>
      <c r="C467" s="111">
        <v>1</v>
      </c>
      <c r="D467" s="36" t="s">
        <v>38</v>
      </c>
      <c r="E467" s="23"/>
      <c r="F467" s="142"/>
      <c r="G467" s="82" t="s">
        <v>73</v>
      </c>
      <c r="H467" s="195">
        <f>SUM('[2]Posebni dio'!$I$577:$I$579)</f>
        <v>40000</v>
      </c>
      <c r="I467" s="195">
        <f>J467-H467</f>
        <v>0</v>
      </c>
      <c r="J467" s="246">
        <f>SUM('[3]Posebni dio'!$J$573:$J$575)</f>
        <v>40000</v>
      </c>
    </row>
    <row r="468" spans="1:10" ht="7.5" customHeight="1">
      <c r="A468" s="26"/>
      <c r="B468" s="23"/>
      <c r="C468" s="111"/>
      <c r="D468" s="36"/>
      <c r="E468" s="23"/>
      <c r="F468" s="142"/>
      <c r="G468" s="82"/>
      <c r="H468" s="189"/>
      <c r="I468" s="189"/>
      <c r="J468" s="247"/>
    </row>
    <row r="469" spans="1:10" ht="29.25" customHeight="1">
      <c r="A469" s="26"/>
      <c r="B469" s="23"/>
      <c r="C469" s="111"/>
      <c r="D469" s="36"/>
      <c r="E469" s="23"/>
      <c r="F469" s="144" t="s">
        <v>498</v>
      </c>
      <c r="G469" s="83" t="s">
        <v>515</v>
      </c>
      <c r="H469" s="194">
        <f aca="true" t="shared" si="41" ref="H469:J470">SUM(H470)</f>
        <v>30000</v>
      </c>
      <c r="I469" s="194">
        <f t="shared" si="41"/>
        <v>-15000</v>
      </c>
      <c r="J469" s="255">
        <f t="shared" si="41"/>
        <v>15000</v>
      </c>
    </row>
    <row r="470" spans="1:10" ht="18.75" customHeight="1">
      <c r="A470" s="26"/>
      <c r="B470" s="21">
        <v>4</v>
      </c>
      <c r="C470" s="110"/>
      <c r="D470" s="36"/>
      <c r="E470" s="21"/>
      <c r="F470" s="142"/>
      <c r="G470" s="210" t="s">
        <v>131</v>
      </c>
      <c r="H470" s="193">
        <f t="shared" si="41"/>
        <v>30000</v>
      </c>
      <c r="I470" s="193">
        <f t="shared" si="41"/>
        <v>-15000</v>
      </c>
      <c r="J470" s="254">
        <f t="shared" si="41"/>
        <v>15000</v>
      </c>
    </row>
    <row r="471" spans="1:10" ht="25.5" customHeight="1">
      <c r="A471" s="26"/>
      <c r="B471" s="21">
        <v>42</v>
      </c>
      <c r="C471" s="110"/>
      <c r="D471" s="35"/>
      <c r="E471" s="21"/>
      <c r="F471" s="141"/>
      <c r="G471" s="210" t="s">
        <v>86</v>
      </c>
      <c r="H471" s="193">
        <f>SUM(H472:H473)</f>
        <v>30000</v>
      </c>
      <c r="I471" s="193">
        <f>SUM(I472:I473)</f>
        <v>-15000</v>
      </c>
      <c r="J471" s="254">
        <f>SUM(J472:J473)</f>
        <v>15000</v>
      </c>
    </row>
    <row r="472" spans="1:10" ht="17.25" customHeight="1">
      <c r="A472" s="26" t="s">
        <v>193</v>
      </c>
      <c r="B472" s="23">
        <v>422</v>
      </c>
      <c r="C472" s="111">
        <v>3.6</v>
      </c>
      <c r="D472" s="36" t="s">
        <v>38</v>
      </c>
      <c r="E472" s="23"/>
      <c r="F472" s="142"/>
      <c r="G472" s="82" t="s">
        <v>88</v>
      </c>
      <c r="H472" s="195">
        <f>('[2]Posebni dio'!$I$585)</f>
        <v>10000</v>
      </c>
      <c r="I472" s="195">
        <f>J472-H472</f>
        <v>-10000</v>
      </c>
      <c r="J472" s="246">
        <f>('[3]Posebni dio'!$J$581)</f>
        <v>0</v>
      </c>
    </row>
    <row r="473" spans="1:10" ht="16.5" customHeight="1">
      <c r="A473" s="26" t="s">
        <v>194</v>
      </c>
      <c r="B473" s="23">
        <v>424</v>
      </c>
      <c r="C473" s="111">
        <v>3.6</v>
      </c>
      <c r="D473" s="36">
        <v>820</v>
      </c>
      <c r="E473" s="23"/>
      <c r="F473" s="142"/>
      <c r="G473" s="82" t="s">
        <v>249</v>
      </c>
      <c r="H473" s="195">
        <f>('[2]Posebni dio'!$I$586)</f>
        <v>20000</v>
      </c>
      <c r="I473" s="195">
        <f>J473-H473</f>
        <v>-5000</v>
      </c>
      <c r="J473" s="246">
        <f>('[3]Posebni dio'!$J$582)</f>
        <v>15000</v>
      </c>
    </row>
    <row r="474" spans="1:10" ht="9" customHeight="1">
      <c r="A474" s="26"/>
      <c r="B474" s="23"/>
      <c r="C474" s="111"/>
      <c r="D474" s="36"/>
      <c r="E474" s="23"/>
      <c r="F474" s="142"/>
      <c r="G474" s="82"/>
      <c r="H474" s="195"/>
      <c r="I474" s="195"/>
      <c r="J474" s="246"/>
    </row>
    <row r="475" spans="1:10" ht="35.25" customHeight="1">
      <c r="A475" s="26"/>
      <c r="B475" s="23"/>
      <c r="C475" s="111"/>
      <c r="D475" s="36"/>
      <c r="E475" s="23"/>
      <c r="F475" s="144" t="s">
        <v>499</v>
      </c>
      <c r="G475" s="83" t="s">
        <v>380</v>
      </c>
      <c r="H475" s="202">
        <f aca="true" t="shared" si="42" ref="H475:J477">H476</f>
        <v>75000</v>
      </c>
      <c r="I475" s="202">
        <f t="shared" si="42"/>
        <v>-75000</v>
      </c>
      <c r="J475" s="261">
        <f t="shared" si="42"/>
        <v>0</v>
      </c>
    </row>
    <row r="476" spans="1:10" ht="21.75" customHeight="1">
      <c r="A476" s="26"/>
      <c r="B476" s="21">
        <v>4</v>
      </c>
      <c r="C476" s="110"/>
      <c r="D476" s="36"/>
      <c r="E476" s="21"/>
      <c r="F476" s="142"/>
      <c r="G476" s="210" t="s">
        <v>131</v>
      </c>
      <c r="H476" s="203">
        <f t="shared" si="42"/>
        <v>75000</v>
      </c>
      <c r="I476" s="203">
        <f t="shared" si="42"/>
        <v>-75000</v>
      </c>
      <c r="J476" s="262">
        <f t="shared" si="42"/>
        <v>0</v>
      </c>
    </row>
    <row r="477" spans="1:10" ht="27.75" customHeight="1">
      <c r="A477" s="26"/>
      <c r="B477" s="21">
        <v>45</v>
      </c>
      <c r="C477" s="110"/>
      <c r="D477" s="35"/>
      <c r="E477" s="21"/>
      <c r="F477" s="141"/>
      <c r="G477" s="210" t="s">
        <v>369</v>
      </c>
      <c r="H477" s="203">
        <f t="shared" si="42"/>
        <v>75000</v>
      </c>
      <c r="I477" s="203">
        <f t="shared" si="42"/>
        <v>-75000</v>
      </c>
      <c r="J477" s="262">
        <f t="shared" si="42"/>
        <v>0</v>
      </c>
    </row>
    <row r="478" spans="1:10" ht="17.25" customHeight="1">
      <c r="A478" s="26" t="s">
        <v>363</v>
      </c>
      <c r="B478" s="23">
        <v>451</v>
      </c>
      <c r="C478" s="111" t="s">
        <v>414</v>
      </c>
      <c r="D478" s="36">
        <v>860</v>
      </c>
      <c r="E478" s="23"/>
      <c r="F478" s="142"/>
      <c r="G478" s="82" t="s">
        <v>91</v>
      </c>
      <c r="H478" s="195">
        <f>('[2]Posebni dio'!$I$589)</f>
        <v>75000</v>
      </c>
      <c r="I478" s="195">
        <f>J478-H478</f>
        <v>-75000</v>
      </c>
      <c r="J478" s="246">
        <f>('[3]Posebni dio'!$J$586)</f>
        <v>0</v>
      </c>
    </row>
    <row r="479" spans="1:10" ht="7.5" customHeight="1">
      <c r="A479" s="26"/>
      <c r="B479" s="23"/>
      <c r="C479" s="111"/>
      <c r="D479" s="36"/>
      <c r="E479" s="23"/>
      <c r="F479" s="142"/>
      <c r="G479" s="82"/>
      <c r="H479" s="189"/>
      <c r="I479" s="189"/>
      <c r="J479" s="247"/>
    </row>
    <row r="480" spans="1:10" ht="30.75" customHeight="1">
      <c r="A480" s="26"/>
      <c r="B480" s="23"/>
      <c r="C480" s="111"/>
      <c r="D480" s="36"/>
      <c r="E480" s="141" t="s">
        <v>455</v>
      </c>
      <c r="F480" s="141"/>
      <c r="G480" s="192" t="s">
        <v>556</v>
      </c>
      <c r="H480" s="200">
        <f>H482</f>
        <v>193800</v>
      </c>
      <c r="I480" s="200">
        <f>I482</f>
        <v>20300</v>
      </c>
      <c r="J480" s="259">
        <f>J482</f>
        <v>214100</v>
      </c>
    </row>
    <row r="481" spans="1:10" ht="7.5" customHeight="1">
      <c r="A481" s="26"/>
      <c r="B481" s="23"/>
      <c r="C481" s="111"/>
      <c r="D481" s="36"/>
      <c r="E481" s="23"/>
      <c r="F481" s="142"/>
      <c r="G481" s="171"/>
      <c r="H481" s="189"/>
      <c r="I481" s="189"/>
      <c r="J481" s="247"/>
    </row>
    <row r="482" spans="1:10" ht="32.25" customHeight="1">
      <c r="A482" s="26"/>
      <c r="B482" s="23"/>
      <c r="C482" s="111"/>
      <c r="D482" s="36"/>
      <c r="E482" s="23"/>
      <c r="F482" s="144" t="s">
        <v>500</v>
      </c>
      <c r="G482" s="83" t="s">
        <v>557</v>
      </c>
      <c r="H482" s="194">
        <f aca="true" t="shared" si="43" ref="H482:J483">H483</f>
        <v>193800</v>
      </c>
      <c r="I482" s="194">
        <f t="shared" si="43"/>
        <v>20300</v>
      </c>
      <c r="J482" s="255">
        <f t="shared" si="43"/>
        <v>214100</v>
      </c>
    </row>
    <row r="483" spans="1:10" ht="15.75" customHeight="1">
      <c r="A483" s="26"/>
      <c r="B483" s="21">
        <v>3</v>
      </c>
      <c r="C483" s="110"/>
      <c r="D483" s="35"/>
      <c r="E483" s="21"/>
      <c r="F483" s="141"/>
      <c r="G483" s="210" t="s">
        <v>137</v>
      </c>
      <c r="H483" s="200">
        <f t="shared" si="43"/>
        <v>193800</v>
      </c>
      <c r="I483" s="200">
        <f t="shared" si="43"/>
        <v>20300</v>
      </c>
      <c r="J483" s="259">
        <f t="shared" si="43"/>
        <v>214100</v>
      </c>
    </row>
    <row r="484" spans="1:10" ht="15.75" customHeight="1">
      <c r="A484" s="26"/>
      <c r="B484" s="21">
        <v>32</v>
      </c>
      <c r="C484" s="110"/>
      <c r="D484" s="35"/>
      <c r="E484" s="21"/>
      <c r="F484" s="141"/>
      <c r="G484" s="210" t="s">
        <v>70</v>
      </c>
      <c r="H484" s="200">
        <f>SUM(H485:H487)</f>
        <v>193800</v>
      </c>
      <c r="I484" s="200">
        <f>SUM(I485:I487)</f>
        <v>20300</v>
      </c>
      <c r="J484" s="259">
        <f>SUM(J485:J487)</f>
        <v>214100</v>
      </c>
    </row>
    <row r="485" spans="1:10" ht="16.5" customHeight="1">
      <c r="A485" s="26" t="s">
        <v>274</v>
      </c>
      <c r="B485" s="23">
        <v>322</v>
      </c>
      <c r="C485" s="111">
        <v>1.6</v>
      </c>
      <c r="D485" s="36" t="s">
        <v>38</v>
      </c>
      <c r="E485" s="23"/>
      <c r="F485" s="142"/>
      <c r="G485" s="82" t="s">
        <v>72</v>
      </c>
      <c r="H485" s="195">
        <f>SUM('[2]Posebni dio'!$I$597:$I$600)</f>
        <v>133000</v>
      </c>
      <c r="I485" s="195">
        <f>J485-H485</f>
        <v>20500</v>
      </c>
      <c r="J485" s="246">
        <f>SUM('[3]Posebni dio'!$J$594:$J$597)</f>
        <v>153500</v>
      </c>
    </row>
    <row r="486" spans="1:10" ht="16.5" customHeight="1">
      <c r="A486" s="26" t="s">
        <v>0</v>
      </c>
      <c r="B486" s="23">
        <v>323</v>
      </c>
      <c r="C486" s="111">
        <v>1</v>
      </c>
      <c r="D486" s="36" t="s">
        <v>38</v>
      </c>
      <c r="E486" s="23"/>
      <c r="F486" s="142"/>
      <c r="G486" s="82" t="s">
        <v>73</v>
      </c>
      <c r="H486" s="195">
        <f>SUM('[2]Posebni dio'!$I$601:$I$603)</f>
        <v>32000</v>
      </c>
      <c r="I486" s="195">
        <f>J486-H486</f>
        <v>-200</v>
      </c>
      <c r="J486" s="246">
        <f>SUM('[3]Posebni dio'!$J$598:$J$601)</f>
        <v>31800</v>
      </c>
    </row>
    <row r="487" spans="1:10" ht="16.5" customHeight="1">
      <c r="A487" s="26" t="s">
        <v>1</v>
      </c>
      <c r="B487" s="23">
        <v>329</v>
      </c>
      <c r="C487" s="111">
        <v>1</v>
      </c>
      <c r="D487" s="36" t="s">
        <v>38</v>
      </c>
      <c r="E487" s="23"/>
      <c r="F487" s="142"/>
      <c r="G487" s="82" t="s">
        <v>74</v>
      </c>
      <c r="H487" s="195">
        <f>SUM('[2]Posebni dio'!$I$604:$I$605)</f>
        <v>28800</v>
      </c>
      <c r="I487" s="195">
        <f>J487-H487</f>
        <v>0</v>
      </c>
      <c r="J487" s="246">
        <f>SUM('[3]Posebni dio'!$J$602:$J$603)</f>
        <v>28800</v>
      </c>
    </row>
    <row r="488" spans="1:10" ht="5.25" customHeight="1">
      <c r="A488" s="26"/>
      <c r="B488" s="23"/>
      <c r="C488" s="111"/>
      <c r="D488" s="36"/>
      <c r="E488" s="23"/>
      <c r="F488" s="142"/>
      <c r="G488" s="82"/>
      <c r="H488" s="189"/>
      <c r="I488" s="189"/>
      <c r="J488" s="247"/>
    </row>
    <row r="489" spans="1:10" ht="34.5" customHeight="1">
      <c r="A489" s="26"/>
      <c r="B489" s="23"/>
      <c r="C489" s="111"/>
      <c r="D489" s="36"/>
      <c r="E489" s="141" t="s">
        <v>456</v>
      </c>
      <c r="F489" s="141"/>
      <c r="G489" s="210" t="s">
        <v>371</v>
      </c>
      <c r="H489" s="193">
        <f>SUM(H492)</f>
        <v>387500</v>
      </c>
      <c r="I489" s="193">
        <f>SUM(I492)</f>
        <v>-47500</v>
      </c>
      <c r="J489" s="254">
        <f>SUM(J492)</f>
        <v>340000</v>
      </c>
    </row>
    <row r="490" spans="1:10" ht="4.5" customHeight="1">
      <c r="A490" s="26"/>
      <c r="B490" s="23"/>
      <c r="C490" s="111"/>
      <c r="D490" s="36"/>
      <c r="E490" s="23"/>
      <c r="F490" s="142"/>
      <c r="G490" s="53"/>
      <c r="H490" s="193"/>
      <c r="I490" s="193"/>
      <c r="J490" s="245"/>
    </row>
    <row r="491" spans="1:10" ht="33" customHeight="1">
      <c r="A491" s="26"/>
      <c r="B491" s="23"/>
      <c r="C491" s="111"/>
      <c r="D491" s="36"/>
      <c r="E491" s="23"/>
      <c r="F491" s="144" t="s">
        <v>501</v>
      </c>
      <c r="G491" s="83" t="s">
        <v>250</v>
      </c>
      <c r="H491" s="194">
        <f>H492</f>
        <v>387500</v>
      </c>
      <c r="I491" s="194">
        <f>I492</f>
        <v>-47500</v>
      </c>
      <c r="J491" s="255">
        <f>J492</f>
        <v>340000</v>
      </c>
    </row>
    <row r="492" spans="1:10" ht="20.25" customHeight="1">
      <c r="A492" s="26"/>
      <c r="B492" s="21">
        <v>3</v>
      </c>
      <c r="C492" s="110"/>
      <c r="D492" s="35"/>
      <c r="E492" s="21"/>
      <c r="F492" s="141"/>
      <c r="G492" s="210" t="s">
        <v>137</v>
      </c>
      <c r="H492" s="193">
        <f>SUM(H493+H497)</f>
        <v>387500</v>
      </c>
      <c r="I492" s="193">
        <f>SUM(I493+I497)</f>
        <v>-47500</v>
      </c>
      <c r="J492" s="254">
        <f>SUM(J493+J497)</f>
        <v>340000</v>
      </c>
    </row>
    <row r="493" spans="1:10" ht="15.75" customHeight="1">
      <c r="A493" s="26"/>
      <c r="B493" s="21">
        <v>32</v>
      </c>
      <c r="C493" s="110"/>
      <c r="D493" s="35"/>
      <c r="E493" s="21"/>
      <c r="F493" s="141"/>
      <c r="G493" s="210" t="s">
        <v>70</v>
      </c>
      <c r="H493" s="193">
        <f>SUM(H494:H495)</f>
        <v>82000</v>
      </c>
      <c r="I493" s="193">
        <f>SUM(I494:I495)</f>
        <v>26250</v>
      </c>
      <c r="J493" s="254">
        <f>SUM(J494:J495)</f>
        <v>108250</v>
      </c>
    </row>
    <row r="494" spans="1:10" ht="15.75" customHeight="1">
      <c r="A494" s="26" t="s">
        <v>364</v>
      </c>
      <c r="B494" s="23">
        <v>322</v>
      </c>
      <c r="C494" s="111">
        <v>1</v>
      </c>
      <c r="D494" s="36">
        <v>820</v>
      </c>
      <c r="E494" s="23"/>
      <c r="F494" s="142"/>
      <c r="G494" s="82" t="s">
        <v>72</v>
      </c>
      <c r="H494" s="195">
        <f>('[2]Posebni dio'!$I$613)</f>
        <v>80000</v>
      </c>
      <c r="I494" s="195">
        <f>J494-H494</f>
        <v>20000</v>
      </c>
      <c r="J494" s="246">
        <f>('[3]Posebni dio'!$J$611)</f>
        <v>100000</v>
      </c>
    </row>
    <row r="495" spans="1:10" ht="15.75" customHeight="1">
      <c r="A495" s="26" t="s">
        <v>2</v>
      </c>
      <c r="B495" s="23">
        <v>323</v>
      </c>
      <c r="C495" s="111">
        <v>1</v>
      </c>
      <c r="D495" s="36">
        <v>820</v>
      </c>
      <c r="E495" s="23"/>
      <c r="F495" s="142"/>
      <c r="G495" s="82" t="s">
        <v>73</v>
      </c>
      <c r="H495" s="195">
        <f>('[2]Posebni dio'!$I$614)</f>
        <v>2000</v>
      </c>
      <c r="I495" s="195">
        <f>J495-H495</f>
        <v>6250</v>
      </c>
      <c r="J495" s="246">
        <f>SUM('[3]Posebni dio'!$J$612:$J$613)</f>
        <v>8250</v>
      </c>
    </row>
    <row r="496" spans="1:10" ht="6" customHeight="1">
      <c r="A496" s="26"/>
      <c r="B496" s="23"/>
      <c r="C496" s="111"/>
      <c r="D496" s="36"/>
      <c r="E496" s="23"/>
      <c r="F496" s="142"/>
      <c r="G496" s="82"/>
      <c r="H496" s="189"/>
      <c r="I496" s="189"/>
      <c r="J496" s="247"/>
    </row>
    <row r="497" spans="1:10" ht="18" customHeight="1">
      <c r="A497" s="26"/>
      <c r="B497" s="21">
        <v>38</v>
      </c>
      <c r="C497" s="110"/>
      <c r="D497" s="35"/>
      <c r="E497" s="21"/>
      <c r="F497" s="141"/>
      <c r="G497" s="210" t="s">
        <v>81</v>
      </c>
      <c r="H497" s="193">
        <f>SUM(H498:H500)</f>
        <v>305500</v>
      </c>
      <c r="I497" s="193">
        <f>SUM(I498:I500)</f>
        <v>-73750</v>
      </c>
      <c r="J497" s="254">
        <f>SUM(J498:J500)</f>
        <v>231750</v>
      </c>
    </row>
    <row r="498" spans="1:10" ht="18.75" customHeight="1">
      <c r="A498" s="26" t="s">
        <v>339</v>
      </c>
      <c r="B498" s="23">
        <v>381</v>
      </c>
      <c r="C498" s="111">
        <v>1</v>
      </c>
      <c r="D498" s="36">
        <v>820</v>
      </c>
      <c r="E498" s="23"/>
      <c r="F498" s="142"/>
      <c r="G498" s="82" t="s">
        <v>537</v>
      </c>
      <c r="H498" s="195">
        <f>('[2]Posebni dio'!$I$619)</f>
        <v>200000</v>
      </c>
      <c r="I498" s="195">
        <f>J498-H498</f>
        <v>-50000</v>
      </c>
      <c r="J498" s="246">
        <f>SUM('[3]Posebni dio'!$J$617)</f>
        <v>150000</v>
      </c>
    </row>
    <row r="499" spans="1:10" ht="31.5" customHeight="1">
      <c r="A499" s="26" t="s">
        <v>340</v>
      </c>
      <c r="B499" s="23">
        <v>381</v>
      </c>
      <c r="C499" s="111">
        <v>1</v>
      </c>
      <c r="D499" s="36">
        <v>820</v>
      </c>
      <c r="E499" s="23"/>
      <c r="F499" s="142"/>
      <c r="G499" s="82" t="s">
        <v>536</v>
      </c>
      <c r="H499" s="195">
        <f>('[2]Posebni dio'!$I$620)</f>
        <v>40000</v>
      </c>
      <c r="I499" s="195">
        <f>J499-H499</f>
        <v>-10000</v>
      </c>
      <c r="J499" s="246">
        <f>('[3]Posebni dio'!$J$618)</f>
        <v>30000</v>
      </c>
    </row>
    <row r="500" spans="1:10" ht="21" customHeight="1">
      <c r="A500" s="26" t="s">
        <v>290</v>
      </c>
      <c r="B500" s="23">
        <v>381</v>
      </c>
      <c r="C500" s="111">
        <v>1</v>
      </c>
      <c r="D500" s="36">
        <v>820</v>
      </c>
      <c r="E500" s="23"/>
      <c r="F500" s="142"/>
      <c r="G500" s="82" t="s">
        <v>538</v>
      </c>
      <c r="H500" s="195">
        <f>('[2]Posebni dio'!$I$621)</f>
        <v>65500</v>
      </c>
      <c r="I500" s="195">
        <f>J500-H500</f>
        <v>-13750</v>
      </c>
      <c r="J500" s="246">
        <f>('[3]Posebni dio'!$J$619)</f>
        <v>51750</v>
      </c>
    </row>
    <row r="501" spans="1:10" ht="7.5" customHeight="1">
      <c r="A501" s="26"/>
      <c r="B501" s="23"/>
      <c r="C501" s="111"/>
      <c r="D501" s="36"/>
      <c r="E501" s="23"/>
      <c r="F501" s="142"/>
      <c r="G501" s="82"/>
      <c r="H501" s="195"/>
      <c r="I501" s="195"/>
      <c r="J501" s="246"/>
    </row>
    <row r="502" spans="1:10" ht="28.5" customHeight="1">
      <c r="A502" s="26"/>
      <c r="B502" s="23"/>
      <c r="C502" s="111"/>
      <c r="D502" s="36"/>
      <c r="E502" s="141" t="s">
        <v>558</v>
      </c>
      <c r="F502" s="141"/>
      <c r="G502" s="210" t="s">
        <v>533</v>
      </c>
      <c r="H502" s="193">
        <f>SUM(H504)</f>
        <v>60000</v>
      </c>
      <c r="I502" s="193">
        <f>SUM(I504)</f>
        <v>-20000</v>
      </c>
      <c r="J502" s="254">
        <f>SUM(J504)</f>
        <v>40000</v>
      </c>
    </row>
    <row r="503" spans="1:10" ht="4.5" customHeight="1">
      <c r="A503" s="26"/>
      <c r="B503" s="23"/>
      <c r="C503" s="111"/>
      <c r="D503" s="36"/>
      <c r="E503" s="23"/>
      <c r="F503" s="142"/>
      <c r="G503" s="53"/>
      <c r="H503" s="193"/>
      <c r="I503" s="193"/>
      <c r="J503" s="245"/>
    </row>
    <row r="504" spans="1:10" ht="35.25" customHeight="1">
      <c r="A504" s="26"/>
      <c r="B504" s="23"/>
      <c r="C504" s="111"/>
      <c r="D504" s="36"/>
      <c r="E504" s="23"/>
      <c r="F504" s="144" t="s">
        <v>559</v>
      </c>
      <c r="G504" s="83" t="s">
        <v>252</v>
      </c>
      <c r="H504" s="194">
        <f>H505</f>
        <v>60000</v>
      </c>
      <c r="I504" s="194">
        <f>I505</f>
        <v>-20000</v>
      </c>
      <c r="J504" s="255">
        <f>J505</f>
        <v>40000</v>
      </c>
    </row>
    <row r="505" spans="1:10" ht="18.75" customHeight="1">
      <c r="A505" s="26"/>
      <c r="B505" s="21">
        <v>3</v>
      </c>
      <c r="C505" s="110"/>
      <c r="D505" s="35"/>
      <c r="E505" s="21"/>
      <c r="F505" s="141"/>
      <c r="G505" s="53" t="s">
        <v>129</v>
      </c>
      <c r="H505" s="193">
        <f>SUM(H506)</f>
        <v>60000</v>
      </c>
      <c r="I505" s="193">
        <f>SUM(I506)</f>
        <v>-20000</v>
      </c>
      <c r="J505" s="254">
        <f>SUM(J506)</f>
        <v>40000</v>
      </c>
    </row>
    <row r="506" spans="1:10" ht="16.5" customHeight="1">
      <c r="A506" s="26"/>
      <c r="B506" s="21">
        <v>38</v>
      </c>
      <c r="C506" s="110"/>
      <c r="D506" s="35"/>
      <c r="E506" s="21"/>
      <c r="F506" s="141"/>
      <c r="G506" s="53" t="s">
        <v>81</v>
      </c>
      <c r="H506" s="193">
        <f>SUM(H507:H508)</f>
        <v>60000</v>
      </c>
      <c r="I506" s="193">
        <f>SUM(I507:I508)</f>
        <v>-20000</v>
      </c>
      <c r="J506" s="254">
        <f>SUM(J507:J508)</f>
        <v>40000</v>
      </c>
    </row>
    <row r="507" spans="1:10" ht="35.25" customHeight="1">
      <c r="A507" s="26" t="s">
        <v>291</v>
      </c>
      <c r="B507" s="23">
        <v>382</v>
      </c>
      <c r="C507" s="111" t="s">
        <v>414</v>
      </c>
      <c r="D507" s="36">
        <v>840</v>
      </c>
      <c r="E507" s="23"/>
      <c r="F507" s="142"/>
      <c r="G507" s="82" t="s">
        <v>381</v>
      </c>
      <c r="H507" s="195">
        <f>('[2]Posebni dio'!$I$646)</f>
        <v>30000</v>
      </c>
      <c r="I507" s="195">
        <f>J507-H507</f>
        <v>0</v>
      </c>
      <c r="J507" s="246">
        <f>('[3]Posebni dio'!$J$629)</f>
        <v>30000</v>
      </c>
    </row>
    <row r="508" spans="1:10" ht="30.75" customHeight="1">
      <c r="A508" s="26" t="s">
        <v>292</v>
      </c>
      <c r="B508" s="23">
        <v>382</v>
      </c>
      <c r="C508" s="111" t="s">
        <v>414</v>
      </c>
      <c r="D508" s="36">
        <v>840</v>
      </c>
      <c r="E508" s="23"/>
      <c r="F508" s="142"/>
      <c r="G508" s="82" t="s">
        <v>25</v>
      </c>
      <c r="H508" s="195">
        <f>('[2]Posebni dio'!$I$647)</f>
        <v>30000</v>
      </c>
      <c r="I508" s="195">
        <f>J508-H508</f>
        <v>-20000</v>
      </c>
      <c r="J508" s="246">
        <f>('[3]Posebni dio'!$J$630)</f>
        <v>10000</v>
      </c>
    </row>
    <row r="509" spans="1:10" ht="9" customHeight="1">
      <c r="A509" s="26"/>
      <c r="B509" s="23"/>
      <c r="C509" s="111"/>
      <c r="D509" s="36"/>
      <c r="E509" s="23"/>
      <c r="F509" s="142"/>
      <c r="G509" s="82"/>
      <c r="H509" s="195"/>
      <c r="I509" s="195"/>
      <c r="J509" s="246"/>
    </row>
    <row r="510" spans="1:11" ht="27.75" customHeight="1">
      <c r="A510" s="145"/>
      <c r="B510" s="146"/>
      <c r="C510" s="147"/>
      <c r="D510" s="148"/>
      <c r="E510" s="146" t="s">
        <v>440</v>
      </c>
      <c r="F510" s="149"/>
      <c r="G510" s="150" t="s">
        <v>416</v>
      </c>
      <c r="H510" s="197">
        <f>H512</f>
        <v>740000</v>
      </c>
      <c r="I510" s="197">
        <f>I512</f>
        <v>-32000</v>
      </c>
      <c r="J510" s="257">
        <f>J512</f>
        <v>708000</v>
      </c>
      <c r="K510" s="73"/>
    </row>
    <row r="511" spans="1:10" ht="5.25" customHeight="1">
      <c r="A511" s="26" t="s">
        <v>11</v>
      </c>
      <c r="B511" s="23"/>
      <c r="C511" s="111"/>
      <c r="D511" s="36"/>
      <c r="E511" s="23"/>
      <c r="F511" s="142"/>
      <c r="G511" s="82"/>
      <c r="H511" s="198"/>
      <c r="I511" s="198"/>
      <c r="J511" s="248"/>
    </row>
    <row r="512" spans="1:10" ht="39.75" customHeight="1">
      <c r="A512" s="26"/>
      <c r="B512" s="23"/>
      <c r="C512" s="111"/>
      <c r="D512" s="36"/>
      <c r="E512" s="141" t="s">
        <v>534</v>
      </c>
      <c r="F512" s="141"/>
      <c r="G512" s="210" t="s">
        <v>584</v>
      </c>
      <c r="H512" s="193">
        <f>SUM(H514+H517)</f>
        <v>740000</v>
      </c>
      <c r="I512" s="193">
        <f>SUM(I514+I517)</f>
        <v>-32000</v>
      </c>
      <c r="J512" s="254">
        <f>SUM(J514+J517)</f>
        <v>708000</v>
      </c>
    </row>
    <row r="513" spans="1:10" ht="36" customHeight="1">
      <c r="A513" s="26"/>
      <c r="B513" s="23"/>
      <c r="C513" s="111"/>
      <c r="D513" s="36"/>
      <c r="E513" s="23"/>
      <c r="F513" s="144" t="s">
        <v>535</v>
      </c>
      <c r="G513" s="83" t="s">
        <v>539</v>
      </c>
      <c r="H513" s="196">
        <f>SUM(H514+H517)</f>
        <v>740000</v>
      </c>
      <c r="I513" s="196">
        <f>SUM(I514+I517)</f>
        <v>-32000</v>
      </c>
      <c r="J513" s="256">
        <f>SUM(J514+J517)</f>
        <v>708000</v>
      </c>
    </row>
    <row r="514" spans="1:10" ht="17.25" customHeight="1">
      <c r="A514" s="26"/>
      <c r="B514" s="21">
        <v>3</v>
      </c>
      <c r="C514" s="110"/>
      <c r="D514" s="36"/>
      <c r="E514" s="21"/>
      <c r="F514" s="142"/>
      <c r="G514" s="210" t="s">
        <v>129</v>
      </c>
      <c r="H514" s="193">
        <f>SUM(H515)</f>
        <v>140000</v>
      </c>
      <c r="I514" s="193">
        <f>SUM(I515)</f>
        <v>-32000</v>
      </c>
      <c r="J514" s="254">
        <f>SUM(J515)</f>
        <v>108000</v>
      </c>
    </row>
    <row r="515" spans="1:10" ht="17.25" customHeight="1">
      <c r="A515" s="26"/>
      <c r="B515" s="21">
        <v>34</v>
      </c>
      <c r="C515" s="110"/>
      <c r="D515" s="36"/>
      <c r="E515" s="21"/>
      <c r="F515" s="142"/>
      <c r="G515" s="210" t="s">
        <v>75</v>
      </c>
      <c r="H515" s="193">
        <f>SUM(H516)</f>
        <v>140000</v>
      </c>
      <c r="I515" s="193">
        <f>SUM(I516)</f>
        <v>-32000</v>
      </c>
      <c r="J515" s="254">
        <f>SUM(J516)</f>
        <v>108000</v>
      </c>
    </row>
    <row r="516" spans="1:10" ht="15" customHeight="1">
      <c r="A516" s="26" t="s">
        <v>341</v>
      </c>
      <c r="B516" s="23">
        <v>342</v>
      </c>
      <c r="C516" s="111">
        <v>1</v>
      </c>
      <c r="D516" s="36" t="s">
        <v>19</v>
      </c>
      <c r="E516" s="23"/>
      <c r="F516" s="142"/>
      <c r="G516" s="143" t="s">
        <v>333</v>
      </c>
      <c r="H516" s="195">
        <f>('[2]Posebni dio'!$I$657)</f>
        <v>140000</v>
      </c>
      <c r="I516" s="195">
        <f>J516-H516</f>
        <v>-32000</v>
      </c>
      <c r="J516" s="246">
        <f>('[3]Posebni dio'!$J$640)</f>
        <v>108000</v>
      </c>
    </row>
    <row r="517" spans="1:10" ht="17.25" customHeight="1">
      <c r="A517" s="26"/>
      <c r="B517" s="21">
        <v>5</v>
      </c>
      <c r="C517" s="110"/>
      <c r="D517" s="35"/>
      <c r="E517" s="21"/>
      <c r="F517" s="141"/>
      <c r="G517" s="210" t="s">
        <v>139</v>
      </c>
      <c r="H517" s="193">
        <f aca="true" t="shared" si="44" ref="H517:J518">H518</f>
        <v>600000</v>
      </c>
      <c r="I517" s="193">
        <f t="shared" si="44"/>
        <v>0</v>
      </c>
      <c r="J517" s="254">
        <f t="shared" si="44"/>
        <v>600000</v>
      </c>
    </row>
    <row r="518" spans="1:10" ht="16.5" customHeight="1">
      <c r="A518" s="26"/>
      <c r="B518" s="21">
        <v>54</v>
      </c>
      <c r="C518" s="110"/>
      <c r="D518" s="35"/>
      <c r="E518" s="21"/>
      <c r="F518" s="141"/>
      <c r="G518" s="210" t="s">
        <v>102</v>
      </c>
      <c r="H518" s="193">
        <f t="shared" si="44"/>
        <v>600000</v>
      </c>
      <c r="I518" s="193">
        <f t="shared" si="44"/>
        <v>0</v>
      </c>
      <c r="J518" s="254">
        <f t="shared" si="44"/>
        <v>600000</v>
      </c>
    </row>
    <row r="519" spans="1:10" ht="17.25" customHeight="1">
      <c r="A519" s="26" t="s">
        <v>365</v>
      </c>
      <c r="B519" s="23">
        <v>544</v>
      </c>
      <c r="C519" s="111">
        <v>1</v>
      </c>
      <c r="D519" s="36"/>
      <c r="E519" s="23"/>
      <c r="F519" s="142"/>
      <c r="G519" s="82" t="s">
        <v>316</v>
      </c>
      <c r="H519" s="195">
        <f>('[2]Posebni dio'!$I$663)</f>
        <v>600000</v>
      </c>
      <c r="I519" s="195">
        <f>J519-H519</f>
        <v>0</v>
      </c>
      <c r="J519" s="246">
        <f>('[3]Posebni dio'!$J$646)</f>
        <v>600000</v>
      </c>
    </row>
    <row r="520" spans="1:10" ht="5.25" customHeight="1">
      <c r="A520" s="26"/>
      <c r="B520" s="23"/>
      <c r="C520" s="111"/>
      <c r="D520" s="36"/>
      <c r="E520" s="23"/>
      <c r="F520" s="142"/>
      <c r="G520" s="82"/>
      <c r="H520" s="189"/>
      <c r="I520" s="189"/>
      <c r="J520" s="247"/>
    </row>
    <row r="521" spans="1:11" ht="33.75" customHeight="1">
      <c r="A521" s="32"/>
      <c r="B521" s="33"/>
      <c r="C521" s="108"/>
      <c r="D521" s="41"/>
      <c r="E521" s="33"/>
      <c r="F521" s="157"/>
      <c r="G521" s="54" t="s">
        <v>428</v>
      </c>
      <c r="H521" s="188">
        <f>SUM(H523+H536)</f>
        <v>969000</v>
      </c>
      <c r="I521" s="188">
        <f>SUM(I523+I536)</f>
        <v>9250</v>
      </c>
      <c r="J521" s="252">
        <f>SUM(J523+J536)</f>
        <v>978250</v>
      </c>
      <c r="K521" s="73"/>
    </row>
    <row r="522" spans="1:10" ht="4.5" customHeight="1">
      <c r="A522" s="26"/>
      <c r="B522" s="23"/>
      <c r="C522" s="111"/>
      <c r="D522" s="36"/>
      <c r="E522" s="23"/>
      <c r="F522" s="142"/>
      <c r="G522" s="82"/>
      <c r="H522" s="190"/>
      <c r="I522" s="189"/>
      <c r="J522" s="247"/>
    </row>
    <row r="523" spans="1:10" ht="28.5" customHeight="1">
      <c r="A523" s="145"/>
      <c r="B523" s="146"/>
      <c r="C523" s="147"/>
      <c r="D523" s="148"/>
      <c r="E523" s="146" t="s">
        <v>433</v>
      </c>
      <c r="F523" s="149"/>
      <c r="G523" s="150" t="s">
        <v>417</v>
      </c>
      <c r="H523" s="197">
        <f>SUM(H524)</f>
        <v>929000</v>
      </c>
      <c r="I523" s="197">
        <f>SUM(I524)</f>
        <v>19250</v>
      </c>
      <c r="J523" s="257">
        <f>SUM(J524)</f>
        <v>948250</v>
      </c>
    </row>
    <row r="524" spans="1:10" ht="30.75" customHeight="1">
      <c r="A524" s="26"/>
      <c r="B524" s="23"/>
      <c r="C524" s="111"/>
      <c r="D524" s="36"/>
      <c r="E524" s="141" t="s">
        <v>454</v>
      </c>
      <c r="F524" s="141"/>
      <c r="G524" s="210" t="s">
        <v>138</v>
      </c>
      <c r="H524" s="193">
        <f>SUM(H527)</f>
        <v>929000</v>
      </c>
      <c r="I524" s="193">
        <f>SUM(I527)</f>
        <v>19250</v>
      </c>
      <c r="J524" s="254">
        <f>SUM(J527)</f>
        <v>948250</v>
      </c>
    </row>
    <row r="525" spans="1:10" ht="5.25" customHeight="1">
      <c r="A525" s="26"/>
      <c r="B525" s="23"/>
      <c r="C525" s="111"/>
      <c r="D525" s="36"/>
      <c r="E525" s="23"/>
      <c r="F525" s="142"/>
      <c r="G525" s="53"/>
      <c r="H525" s="189"/>
      <c r="I525" s="189"/>
      <c r="J525" s="247"/>
    </row>
    <row r="526" spans="1:10" ht="28.5" customHeight="1">
      <c r="A526" s="26"/>
      <c r="B526" s="23"/>
      <c r="C526" s="111"/>
      <c r="D526" s="36"/>
      <c r="E526" s="23"/>
      <c r="F526" s="144" t="s">
        <v>495</v>
      </c>
      <c r="G526" s="83" t="s">
        <v>253</v>
      </c>
      <c r="H526" s="194">
        <f>H527</f>
        <v>929000</v>
      </c>
      <c r="I526" s="194">
        <f>I527</f>
        <v>19250</v>
      </c>
      <c r="J526" s="255">
        <f>J527</f>
        <v>948250</v>
      </c>
    </row>
    <row r="527" spans="1:10" ht="16.5" customHeight="1">
      <c r="A527" s="26"/>
      <c r="B527" s="21">
        <v>3</v>
      </c>
      <c r="C527" s="110"/>
      <c r="D527" s="35"/>
      <c r="E527" s="21"/>
      <c r="F527" s="141"/>
      <c r="G527" s="210" t="s">
        <v>129</v>
      </c>
      <c r="H527" s="193">
        <f>SUM(H528+H531)</f>
        <v>929000</v>
      </c>
      <c r="I527" s="193">
        <f>SUM(I528+I531)</f>
        <v>19250</v>
      </c>
      <c r="J527" s="254">
        <f>SUM(J528+J531)</f>
        <v>948250</v>
      </c>
    </row>
    <row r="528" spans="1:10" ht="15" customHeight="1">
      <c r="A528" s="26"/>
      <c r="B528" s="21">
        <v>32</v>
      </c>
      <c r="C528" s="110"/>
      <c r="D528" s="35"/>
      <c r="E528" s="21"/>
      <c r="F528" s="141"/>
      <c r="G528" s="210" t="s">
        <v>70</v>
      </c>
      <c r="H528" s="193">
        <f>SUM(H529:H530)</f>
        <v>140000</v>
      </c>
      <c r="I528" s="193">
        <f>SUM(I529:I530)</f>
        <v>10000</v>
      </c>
      <c r="J528" s="254">
        <f>SUM(J529:J530)</f>
        <v>150000</v>
      </c>
    </row>
    <row r="529" spans="1:10" ht="18.75" customHeight="1">
      <c r="A529" s="26" t="s">
        <v>293</v>
      </c>
      <c r="B529" s="23">
        <v>322</v>
      </c>
      <c r="C529" s="111">
        <v>1</v>
      </c>
      <c r="D529" s="36">
        <v>810</v>
      </c>
      <c r="E529" s="23"/>
      <c r="F529" s="142"/>
      <c r="G529" s="82" t="s">
        <v>72</v>
      </c>
      <c r="H529" s="195">
        <f>('[2]Posebni dio'!$I$674)</f>
        <v>90000</v>
      </c>
      <c r="I529" s="195">
        <f>J529-H529</f>
        <v>10000</v>
      </c>
      <c r="J529" s="246">
        <f>('[3]Posebni dio'!$J$657)</f>
        <v>100000</v>
      </c>
    </row>
    <row r="530" spans="1:10" ht="18.75" customHeight="1">
      <c r="A530" s="26" t="s">
        <v>294</v>
      </c>
      <c r="B530" s="23">
        <v>323</v>
      </c>
      <c r="C530" s="111">
        <v>1</v>
      </c>
      <c r="D530" s="36">
        <v>810</v>
      </c>
      <c r="E530" s="23"/>
      <c r="F530" s="142"/>
      <c r="G530" s="82" t="s">
        <v>206</v>
      </c>
      <c r="H530" s="195">
        <f>('[2]Posebni dio'!$I$675)</f>
        <v>50000</v>
      </c>
      <c r="I530" s="195">
        <f>J530-H530</f>
        <v>0</v>
      </c>
      <c r="J530" s="246">
        <f>('[3]Posebni dio'!$J$658)</f>
        <v>50000</v>
      </c>
    </row>
    <row r="531" spans="1:10" ht="15.75" customHeight="1">
      <c r="A531" s="26"/>
      <c r="B531" s="21">
        <v>38</v>
      </c>
      <c r="C531" s="110"/>
      <c r="D531" s="35"/>
      <c r="E531" s="21"/>
      <c r="F531" s="141"/>
      <c r="G531" s="210" t="s">
        <v>81</v>
      </c>
      <c r="H531" s="193">
        <f>SUM(H532:H534)</f>
        <v>789000</v>
      </c>
      <c r="I531" s="193">
        <f>SUM(I532:I534)</f>
        <v>9250</v>
      </c>
      <c r="J531" s="254">
        <f>SUM(J532:J534)</f>
        <v>798250</v>
      </c>
    </row>
    <row r="532" spans="1:10" ht="18" customHeight="1">
      <c r="A532" s="26" t="s">
        <v>295</v>
      </c>
      <c r="B532" s="23">
        <v>381</v>
      </c>
      <c r="C532" s="111">
        <v>1</v>
      </c>
      <c r="D532" s="36">
        <v>810</v>
      </c>
      <c r="E532" s="23"/>
      <c r="F532" s="142"/>
      <c r="G532" s="82" t="s">
        <v>254</v>
      </c>
      <c r="H532" s="195">
        <f>('[2]Posebni dio'!$I$679)</f>
        <v>580000</v>
      </c>
      <c r="I532" s="195">
        <f>J532-H532</f>
        <v>0</v>
      </c>
      <c r="J532" s="246">
        <f>('[3]Posebni dio'!$J$662)</f>
        <v>580000</v>
      </c>
    </row>
    <row r="533" spans="1:10" ht="18" customHeight="1">
      <c r="A533" s="26" t="s">
        <v>296</v>
      </c>
      <c r="B533" s="23">
        <v>381</v>
      </c>
      <c r="C533" s="111">
        <v>1</v>
      </c>
      <c r="D533" s="36">
        <v>810</v>
      </c>
      <c r="E533" s="23"/>
      <c r="F533" s="142"/>
      <c r="G533" s="82" t="s">
        <v>251</v>
      </c>
      <c r="H533" s="195">
        <f>('[2]Posebni dio'!$I$680)</f>
        <v>159000</v>
      </c>
      <c r="I533" s="195">
        <f>J533-H533</f>
        <v>-37250</v>
      </c>
      <c r="J533" s="246">
        <f>('[3]Posebni dio'!$J$663)</f>
        <v>121750</v>
      </c>
    </row>
    <row r="534" spans="1:10" ht="18" customHeight="1">
      <c r="A534" s="26" t="s">
        <v>342</v>
      </c>
      <c r="B534" s="23">
        <v>381</v>
      </c>
      <c r="C534" s="111">
        <v>1</v>
      </c>
      <c r="D534" s="36" t="s">
        <v>39</v>
      </c>
      <c r="E534" s="23"/>
      <c r="F534" s="142"/>
      <c r="G534" s="82" t="s">
        <v>399</v>
      </c>
      <c r="H534" s="195">
        <f>('[2]Posebni dio'!$I$681)</f>
        <v>50000</v>
      </c>
      <c r="I534" s="195">
        <f>J534-H534</f>
        <v>46500</v>
      </c>
      <c r="J534" s="246">
        <f>('[3]Posebni dio'!$J$664)</f>
        <v>96500</v>
      </c>
    </row>
    <row r="535" spans="1:10" ht="9" customHeight="1">
      <c r="A535" s="26"/>
      <c r="B535" s="23"/>
      <c r="C535" s="111"/>
      <c r="D535" s="36"/>
      <c r="E535" s="23"/>
      <c r="F535" s="142"/>
      <c r="G535" s="82"/>
      <c r="H535" s="189"/>
      <c r="I535" s="189"/>
      <c r="J535" s="247"/>
    </row>
    <row r="536" spans="1:10" ht="26.25" customHeight="1">
      <c r="A536" s="145"/>
      <c r="B536" s="146"/>
      <c r="C536" s="147"/>
      <c r="D536" s="148"/>
      <c r="E536" s="146" t="s">
        <v>435</v>
      </c>
      <c r="F536" s="149"/>
      <c r="G536" s="150" t="s">
        <v>415</v>
      </c>
      <c r="H536" s="197">
        <f>H538</f>
        <v>40000</v>
      </c>
      <c r="I536" s="197">
        <f>I538</f>
        <v>-10000</v>
      </c>
      <c r="J536" s="257">
        <f>J538</f>
        <v>30000</v>
      </c>
    </row>
    <row r="537" spans="1:10" ht="6" customHeight="1">
      <c r="A537" s="26"/>
      <c r="B537" s="23"/>
      <c r="C537" s="111"/>
      <c r="D537" s="36"/>
      <c r="E537" s="23"/>
      <c r="F537" s="142"/>
      <c r="G537" s="82"/>
      <c r="H537" s="198"/>
      <c r="I537" s="198"/>
      <c r="J537" s="248"/>
    </row>
    <row r="538" spans="1:10" ht="33.75" customHeight="1">
      <c r="A538" s="26"/>
      <c r="B538" s="23"/>
      <c r="C538" s="111"/>
      <c r="D538" s="36"/>
      <c r="E538" s="141" t="s">
        <v>448</v>
      </c>
      <c r="F538" s="141"/>
      <c r="G538" s="210" t="s">
        <v>45</v>
      </c>
      <c r="H538" s="199">
        <f>SUM(H541)</f>
        <v>40000</v>
      </c>
      <c r="I538" s="199">
        <f>SUM(I541)</f>
        <v>-10000</v>
      </c>
      <c r="J538" s="258">
        <f>SUM(J541)</f>
        <v>30000</v>
      </c>
    </row>
    <row r="539" spans="1:10" ht="6" customHeight="1">
      <c r="A539" s="26"/>
      <c r="B539" s="23"/>
      <c r="C539" s="111"/>
      <c r="D539" s="36"/>
      <c r="E539" s="23"/>
      <c r="F539" s="142"/>
      <c r="G539" s="53"/>
      <c r="H539" s="199"/>
      <c r="I539" s="199"/>
      <c r="J539" s="250"/>
    </row>
    <row r="540" spans="1:10" s="67" customFormat="1" ht="32.25" customHeight="1">
      <c r="A540" s="34"/>
      <c r="B540" s="21"/>
      <c r="C540" s="110"/>
      <c r="D540" s="35"/>
      <c r="E540" s="21"/>
      <c r="F540" s="144" t="s">
        <v>471</v>
      </c>
      <c r="G540" s="83" t="s">
        <v>255</v>
      </c>
      <c r="H540" s="194">
        <f aca="true" t="shared" si="45" ref="H540:J542">SUM(H541)</f>
        <v>40000</v>
      </c>
      <c r="I540" s="194">
        <f t="shared" si="45"/>
        <v>-10000</v>
      </c>
      <c r="J540" s="255">
        <f t="shared" si="45"/>
        <v>30000</v>
      </c>
    </row>
    <row r="541" spans="1:10" ht="18" customHeight="1">
      <c r="A541" s="26"/>
      <c r="B541" s="21">
        <v>4</v>
      </c>
      <c r="C541" s="110"/>
      <c r="D541" s="36"/>
      <c r="E541" s="21"/>
      <c r="F541" s="142"/>
      <c r="G541" s="210" t="s">
        <v>131</v>
      </c>
      <c r="H541" s="199">
        <f t="shared" si="45"/>
        <v>40000</v>
      </c>
      <c r="I541" s="199">
        <f t="shared" si="45"/>
        <v>-10000</v>
      </c>
      <c r="J541" s="258">
        <f t="shared" si="45"/>
        <v>30000</v>
      </c>
    </row>
    <row r="542" spans="1:10" ht="24">
      <c r="A542" s="26"/>
      <c r="B542" s="21">
        <v>45</v>
      </c>
      <c r="C542" s="110"/>
      <c r="D542" s="36"/>
      <c r="E542" s="21"/>
      <c r="F542" s="142"/>
      <c r="G542" s="210" t="s">
        <v>140</v>
      </c>
      <c r="H542" s="199">
        <f t="shared" si="45"/>
        <v>40000</v>
      </c>
      <c r="I542" s="199">
        <f t="shared" si="45"/>
        <v>-10000</v>
      </c>
      <c r="J542" s="258">
        <f t="shared" si="45"/>
        <v>30000</v>
      </c>
    </row>
    <row r="543" spans="1:10" ht="19.5" customHeight="1">
      <c r="A543" s="26" t="s">
        <v>297</v>
      </c>
      <c r="B543" s="23">
        <v>451</v>
      </c>
      <c r="C543" s="111" t="s">
        <v>414</v>
      </c>
      <c r="D543" s="36" t="s">
        <v>39</v>
      </c>
      <c r="E543" s="23"/>
      <c r="F543" s="142"/>
      <c r="G543" s="82" t="s">
        <v>91</v>
      </c>
      <c r="H543" s="195">
        <f>('[2]Posebni dio'!$I$691)</f>
        <v>40000</v>
      </c>
      <c r="I543" s="195">
        <f>J543-H543</f>
        <v>-10000</v>
      </c>
      <c r="J543" s="246">
        <f>('[3]Posebni dio'!$J$674)</f>
        <v>30000</v>
      </c>
    </row>
    <row r="544" spans="1:10" ht="6.75" customHeight="1">
      <c r="A544" s="26"/>
      <c r="B544" s="23"/>
      <c r="C544" s="111"/>
      <c r="D544" s="36"/>
      <c r="E544" s="23"/>
      <c r="F544" s="142"/>
      <c r="G544" s="82"/>
      <c r="H544" s="195"/>
      <c r="I544" s="195"/>
      <c r="J544" s="246"/>
    </row>
    <row r="545" spans="1:10" ht="39" customHeight="1">
      <c r="A545" s="32"/>
      <c r="B545" s="33"/>
      <c r="C545" s="108"/>
      <c r="D545" s="41"/>
      <c r="E545" s="33"/>
      <c r="F545" s="157"/>
      <c r="G545" s="54" t="s">
        <v>429</v>
      </c>
      <c r="H545" s="188">
        <f>SUM(H547)</f>
        <v>2210000</v>
      </c>
      <c r="I545" s="188">
        <f>SUM(I547)</f>
        <v>-28000</v>
      </c>
      <c r="J545" s="252">
        <f>SUM(J547)</f>
        <v>2182000</v>
      </c>
    </row>
    <row r="546" spans="1:10" s="67" customFormat="1" ht="6" customHeight="1">
      <c r="A546" s="26"/>
      <c r="B546" s="23"/>
      <c r="C546" s="111"/>
      <c r="D546" s="36"/>
      <c r="E546" s="23"/>
      <c r="F546" s="142"/>
      <c r="G546" s="82"/>
      <c r="H546" s="204"/>
      <c r="I546" s="200"/>
      <c r="J546" s="251"/>
    </row>
    <row r="547" spans="1:10" s="67" customFormat="1" ht="30" customHeight="1">
      <c r="A547" s="145"/>
      <c r="B547" s="146"/>
      <c r="C547" s="147"/>
      <c r="D547" s="148"/>
      <c r="E547" s="146" t="s">
        <v>433</v>
      </c>
      <c r="F547" s="149"/>
      <c r="G547" s="150" t="s">
        <v>417</v>
      </c>
      <c r="H547" s="191">
        <f>SUM(H548+H563+H569)</f>
        <v>2210000</v>
      </c>
      <c r="I547" s="191">
        <f>SUM(I548+I563+I569)</f>
        <v>-28000</v>
      </c>
      <c r="J547" s="253">
        <f>SUM(J548+J563+J569)</f>
        <v>2182000</v>
      </c>
    </row>
    <row r="548" spans="1:11" s="67" customFormat="1" ht="35.25" customHeight="1">
      <c r="A548" s="26"/>
      <c r="B548" s="23"/>
      <c r="C548" s="111"/>
      <c r="D548" s="36"/>
      <c r="E548" s="141" t="s">
        <v>454</v>
      </c>
      <c r="F548" s="141"/>
      <c r="G548" s="210" t="s">
        <v>437</v>
      </c>
      <c r="H548" s="193">
        <f>SUM(H550+H558)</f>
        <v>1727000</v>
      </c>
      <c r="I548" s="193">
        <f>SUM(I550+I558)</f>
        <v>-26000</v>
      </c>
      <c r="J548" s="254">
        <f>SUM(J550+J558)</f>
        <v>1701000</v>
      </c>
      <c r="K548" s="225"/>
    </row>
    <row r="549" spans="1:10" s="67" customFormat="1" ht="6" customHeight="1">
      <c r="A549" s="26"/>
      <c r="B549" s="23"/>
      <c r="C549" s="111"/>
      <c r="D549" s="36"/>
      <c r="E549" s="23"/>
      <c r="F549" s="142"/>
      <c r="G549" s="53"/>
      <c r="H549" s="200"/>
      <c r="I549" s="200"/>
      <c r="J549" s="251"/>
    </row>
    <row r="550" spans="1:10" ht="33" customHeight="1">
      <c r="A550" s="26"/>
      <c r="B550" s="23"/>
      <c r="C550" s="111"/>
      <c r="D550" s="36"/>
      <c r="E550" s="23"/>
      <c r="F550" s="144" t="s">
        <v>495</v>
      </c>
      <c r="G550" s="83" t="s">
        <v>317</v>
      </c>
      <c r="H550" s="194">
        <f>H551</f>
        <v>1682000</v>
      </c>
      <c r="I550" s="194">
        <f>I551</f>
        <v>-26000</v>
      </c>
      <c r="J550" s="255">
        <f>J551</f>
        <v>1656000</v>
      </c>
    </row>
    <row r="551" spans="1:10" ht="16.5" customHeight="1">
      <c r="A551" s="34"/>
      <c r="B551" s="21">
        <v>3</v>
      </c>
      <c r="C551" s="110"/>
      <c r="D551" s="35"/>
      <c r="E551" s="21"/>
      <c r="F551" s="141"/>
      <c r="G551" s="210" t="s">
        <v>129</v>
      </c>
      <c r="H551" s="193">
        <f>SUM(H552+H555)</f>
        <v>1682000</v>
      </c>
      <c r="I551" s="193">
        <f>SUM(I552+I555)</f>
        <v>-26000</v>
      </c>
      <c r="J551" s="254">
        <f>SUM(J552+J555)</f>
        <v>1656000</v>
      </c>
    </row>
    <row r="552" spans="1:10" ht="14.25" customHeight="1">
      <c r="A552" s="26"/>
      <c r="B552" s="21">
        <v>31</v>
      </c>
      <c r="C552" s="110"/>
      <c r="D552" s="35"/>
      <c r="E552" s="21"/>
      <c r="F552" s="141"/>
      <c r="G552" s="210" t="s">
        <v>67</v>
      </c>
      <c r="H552" s="193">
        <f>SUM(H553:H554)</f>
        <v>1550000</v>
      </c>
      <c r="I552" s="193">
        <f>SUM(I553:I554)</f>
        <v>-26000</v>
      </c>
      <c r="J552" s="254">
        <f>SUM(J553:J554)</f>
        <v>1524000</v>
      </c>
    </row>
    <row r="553" spans="1:10" ht="15" customHeight="1">
      <c r="A553" s="26" t="s">
        <v>298</v>
      </c>
      <c r="B553" s="23">
        <v>311</v>
      </c>
      <c r="C553" s="111">
        <v>1.4</v>
      </c>
      <c r="D553" s="36">
        <v>911</v>
      </c>
      <c r="E553" s="23"/>
      <c r="F553" s="142"/>
      <c r="G553" s="82" t="s">
        <v>15</v>
      </c>
      <c r="H553" s="195">
        <f>('[2]Posebni dio'!$I$712)</f>
        <v>1345000</v>
      </c>
      <c r="I553" s="195">
        <f>J553-H553</f>
        <v>-22000</v>
      </c>
      <c r="J553" s="246">
        <f>('[3]Posebni dio'!$J$685)</f>
        <v>1323000</v>
      </c>
    </row>
    <row r="554" spans="1:10" ht="15" customHeight="1">
      <c r="A554" s="26" t="s">
        <v>299</v>
      </c>
      <c r="B554" s="23">
        <v>313</v>
      </c>
      <c r="C554" s="111">
        <v>1.4</v>
      </c>
      <c r="D554" s="36">
        <v>911</v>
      </c>
      <c r="E554" s="23"/>
      <c r="F554" s="142"/>
      <c r="G554" s="82" t="s">
        <v>22</v>
      </c>
      <c r="H554" s="195">
        <f>SUM('[2]Posebni dio'!$I$713:$I$714)</f>
        <v>205000</v>
      </c>
      <c r="I554" s="195">
        <f>J554-H554</f>
        <v>-4000</v>
      </c>
      <c r="J554" s="246">
        <f>SUM('[3]Posebni dio'!$J$686:$J$687)</f>
        <v>201000</v>
      </c>
    </row>
    <row r="555" spans="1:10" ht="18" customHeight="1">
      <c r="A555" s="26"/>
      <c r="B555" s="21">
        <v>32</v>
      </c>
      <c r="C555" s="110"/>
      <c r="D555" s="36"/>
      <c r="E555" s="21"/>
      <c r="F555" s="142"/>
      <c r="G555" s="210" t="s">
        <v>70</v>
      </c>
      <c r="H555" s="199">
        <f>SUM(H556)</f>
        <v>132000</v>
      </c>
      <c r="I555" s="199">
        <f>SUM(I556)</f>
        <v>0</v>
      </c>
      <c r="J555" s="258">
        <f>SUM(J556)</f>
        <v>132000</v>
      </c>
    </row>
    <row r="556" spans="1:10" ht="14.25" customHeight="1">
      <c r="A556" s="26" t="s">
        <v>366</v>
      </c>
      <c r="B556" s="23">
        <v>322</v>
      </c>
      <c r="C556" s="111">
        <v>1</v>
      </c>
      <c r="D556" s="36" t="s">
        <v>42</v>
      </c>
      <c r="E556" s="23"/>
      <c r="F556" s="142"/>
      <c r="G556" s="82" t="s">
        <v>275</v>
      </c>
      <c r="H556" s="195">
        <f>('[2]Posebni dio'!$I$718)</f>
        <v>132000</v>
      </c>
      <c r="I556" s="195">
        <f>J556-H556</f>
        <v>0</v>
      </c>
      <c r="J556" s="246">
        <f>('[3]Posebni dio'!$J$691)</f>
        <v>132000</v>
      </c>
    </row>
    <row r="557" spans="1:10" ht="7.5" customHeight="1">
      <c r="A557" s="26"/>
      <c r="B557" s="23"/>
      <c r="C557" s="111"/>
      <c r="D557" s="36"/>
      <c r="E557" s="23"/>
      <c r="F557" s="142"/>
      <c r="G557" s="82"/>
      <c r="H557" s="195"/>
      <c r="I557" s="195"/>
      <c r="J557" s="246"/>
    </row>
    <row r="558" spans="1:10" ht="33.75" customHeight="1">
      <c r="A558" s="34"/>
      <c r="B558" s="21"/>
      <c r="C558" s="110"/>
      <c r="D558" s="35"/>
      <c r="E558" s="21"/>
      <c r="F558" s="144" t="s">
        <v>520</v>
      </c>
      <c r="G558" s="83" t="s">
        <v>540</v>
      </c>
      <c r="H558" s="194">
        <f aca="true" t="shared" si="46" ref="H558:J560">SUM(H559)</f>
        <v>45000</v>
      </c>
      <c r="I558" s="194">
        <f t="shared" si="46"/>
        <v>0</v>
      </c>
      <c r="J558" s="255">
        <f t="shared" si="46"/>
        <v>45000</v>
      </c>
    </row>
    <row r="559" spans="1:10" ht="21.75" customHeight="1">
      <c r="A559" s="26"/>
      <c r="B559" s="21">
        <v>4</v>
      </c>
      <c r="C559" s="110"/>
      <c r="D559" s="36"/>
      <c r="E559" s="21"/>
      <c r="F559" s="142"/>
      <c r="G559" s="210" t="s">
        <v>131</v>
      </c>
      <c r="H559" s="199">
        <f t="shared" si="46"/>
        <v>45000</v>
      </c>
      <c r="I559" s="199">
        <f t="shared" si="46"/>
        <v>0</v>
      </c>
      <c r="J559" s="258">
        <f t="shared" si="46"/>
        <v>45000</v>
      </c>
    </row>
    <row r="560" spans="1:10" ht="24" customHeight="1">
      <c r="A560" s="26"/>
      <c r="B560" s="21">
        <v>45</v>
      </c>
      <c r="C560" s="110"/>
      <c r="D560" s="36"/>
      <c r="E560" s="21"/>
      <c r="F560" s="142"/>
      <c r="G560" s="210" t="s">
        <v>140</v>
      </c>
      <c r="H560" s="199">
        <f t="shared" si="46"/>
        <v>45000</v>
      </c>
      <c r="I560" s="199">
        <f t="shared" si="46"/>
        <v>0</v>
      </c>
      <c r="J560" s="258">
        <f t="shared" si="46"/>
        <v>45000</v>
      </c>
    </row>
    <row r="561" spans="1:10" ht="15.75" customHeight="1">
      <c r="A561" s="26" t="s">
        <v>551</v>
      </c>
      <c r="B561" s="23">
        <v>451</v>
      </c>
      <c r="C561" s="111">
        <v>1</v>
      </c>
      <c r="D561" s="36" t="s">
        <v>42</v>
      </c>
      <c r="E561" s="23"/>
      <c r="F561" s="142"/>
      <c r="G561" s="82" t="s">
        <v>91</v>
      </c>
      <c r="H561" s="195">
        <f>('[2]Posebni dio'!$I$724)</f>
        <v>45000</v>
      </c>
      <c r="I561" s="195">
        <f>J561-H561</f>
        <v>0</v>
      </c>
      <c r="J561" s="246">
        <f>('[3]Posebni dio'!$J$697)</f>
        <v>45000</v>
      </c>
    </row>
    <row r="562" spans="1:10" ht="6.75" customHeight="1">
      <c r="A562" s="26"/>
      <c r="B562" s="23"/>
      <c r="C562" s="111"/>
      <c r="D562" s="36"/>
      <c r="E562" s="23"/>
      <c r="F562" s="142"/>
      <c r="G562" s="82"/>
      <c r="H562" s="189"/>
      <c r="I562" s="189"/>
      <c r="J562" s="247"/>
    </row>
    <row r="563" spans="1:10" ht="24" customHeight="1">
      <c r="A563" s="26"/>
      <c r="B563" s="21"/>
      <c r="C563" s="110"/>
      <c r="D563" s="36"/>
      <c r="E563" s="141" t="s">
        <v>442</v>
      </c>
      <c r="F563" s="141"/>
      <c r="G563" s="210" t="s">
        <v>50</v>
      </c>
      <c r="H563" s="200">
        <f>SUM(H565)</f>
        <v>145000</v>
      </c>
      <c r="I563" s="200">
        <f>SUM(I565)</f>
        <v>0</v>
      </c>
      <c r="J563" s="259">
        <f>SUM(J565)</f>
        <v>145000</v>
      </c>
    </row>
    <row r="564" spans="1:10" ht="25.5" customHeight="1">
      <c r="A564" s="26"/>
      <c r="B564" s="21"/>
      <c r="C564" s="110"/>
      <c r="D564" s="36"/>
      <c r="E564" s="21"/>
      <c r="F564" s="144" t="s">
        <v>460</v>
      </c>
      <c r="G564" s="83" t="s">
        <v>516</v>
      </c>
      <c r="H564" s="194">
        <f>H565</f>
        <v>145000</v>
      </c>
      <c r="I564" s="194">
        <f>I565</f>
        <v>0</v>
      </c>
      <c r="J564" s="255">
        <f>J565</f>
        <v>145000</v>
      </c>
    </row>
    <row r="565" spans="1:10" ht="17.25" customHeight="1">
      <c r="A565" s="26"/>
      <c r="B565" s="21">
        <v>3</v>
      </c>
      <c r="C565" s="110"/>
      <c r="D565" s="35"/>
      <c r="E565" s="21"/>
      <c r="F565" s="141"/>
      <c r="G565" s="210" t="s">
        <v>129</v>
      </c>
      <c r="H565" s="200">
        <f>(H566)</f>
        <v>145000</v>
      </c>
      <c r="I565" s="200">
        <f>(I566)</f>
        <v>0</v>
      </c>
      <c r="J565" s="259">
        <f>(J566)</f>
        <v>145000</v>
      </c>
    </row>
    <row r="566" spans="1:10" ht="17.25" customHeight="1">
      <c r="A566" s="26"/>
      <c r="B566" s="21">
        <v>38</v>
      </c>
      <c r="C566" s="110"/>
      <c r="D566" s="36"/>
      <c r="E566" s="21"/>
      <c r="F566" s="142"/>
      <c r="G566" s="210" t="s">
        <v>81</v>
      </c>
      <c r="H566" s="200">
        <f>SUM(H567)</f>
        <v>145000</v>
      </c>
      <c r="I566" s="200">
        <f>SUM(I567)</f>
        <v>0</v>
      </c>
      <c r="J566" s="259">
        <f>SUM(J567)</f>
        <v>145000</v>
      </c>
    </row>
    <row r="567" spans="1:10" ht="16.5" customHeight="1">
      <c r="A567" s="26" t="s">
        <v>621</v>
      </c>
      <c r="B567" s="23">
        <v>381</v>
      </c>
      <c r="C567" s="111">
        <v>1</v>
      </c>
      <c r="D567" s="36" t="s">
        <v>42</v>
      </c>
      <c r="E567" s="23"/>
      <c r="F567" s="142"/>
      <c r="G567" s="82" t="s">
        <v>82</v>
      </c>
      <c r="H567" s="195">
        <f>('[2]Posebni dio'!$I$732)</f>
        <v>145000</v>
      </c>
      <c r="I567" s="195">
        <f>J567-H567</f>
        <v>0</v>
      </c>
      <c r="J567" s="246">
        <f>('[3]Posebni dio'!$J$705)</f>
        <v>145000</v>
      </c>
    </row>
    <row r="568" spans="1:10" ht="6.75" customHeight="1">
      <c r="A568" s="26"/>
      <c r="B568" s="23"/>
      <c r="C568" s="111"/>
      <c r="D568" s="36"/>
      <c r="E568" s="23"/>
      <c r="F568" s="142"/>
      <c r="G568" s="82"/>
      <c r="H568" s="189"/>
      <c r="I568" s="189"/>
      <c r="J568" s="247"/>
    </row>
    <row r="569" spans="1:10" ht="27" customHeight="1">
      <c r="A569" s="26"/>
      <c r="B569" s="23"/>
      <c r="C569" s="111"/>
      <c r="D569" s="36"/>
      <c r="E569" s="141" t="s">
        <v>443</v>
      </c>
      <c r="F569" s="141"/>
      <c r="G569" s="210" t="s">
        <v>517</v>
      </c>
      <c r="H569" s="193">
        <f>SUM(H572)</f>
        <v>338000</v>
      </c>
      <c r="I569" s="193">
        <f>SUM(I572)</f>
        <v>-2000</v>
      </c>
      <c r="J569" s="254">
        <f>SUM(J572)</f>
        <v>336000</v>
      </c>
    </row>
    <row r="570" spans="1:10" ht="5.25" customHeight="1">
      <c r="A570" s="26"/>
      <c r="B570" s="23"/>
      <c r="C570" s="111"/>
      <c r="D570" s="36"/>
      <c r="E570" s="23"/>
      <c r="F570" s="142"/>
      <c r="G570" s="53"/>
      <c r="H570" s="193"/>
      <c r="I570" s="193"/>
      <c r="J570" s="245"/>
    </row>
    <row r="571" spans="1:10" ht="28.5" customHeight="1">
      <c r="A571" s="26"/>
      <c r="B571" s="23"/>
      <c r="C571" s="111"/>
      <c r="D571" s="36"/>
      <c r="E571" s="23"/>
      <c r="F571" s="144" t="s">
        <v>497</v>
      </c>
      <c r="G571" s="83" t="s">
        <v>278</v>
      </c>
      <c r="H571" s="194">
        <f>SUM(H573+H576)</f>
        <v>338000</v>
      </c>
      <c r="I571" s="194">
        <f>SUM(I573+I576)</f>
        <v>-2000</v>
      </c>
      <c r="J571" s="255">
        <f>SUM(J573+J576)</f>
        <v>336000</v>
      </c>
    </row>
    <row r="572" spans="1:10" ht="18.75" customHeight="1">
      <c r="A572" s="26"/>
      <c r="B572" s="21">
        <v>3</v>
      </c>
      <c r="C572" s="110"/>
      <c r="D572" s="35"/>
      <c r="E572" s="21"/>
      <c r="F572" s="141"/>
      <c r="G572" s="210" t="s">
        <v>129</v>
      </c>
      <c r="H572" s="193">
        <f>SUM(H576+H573)</f>
        <v>338000</v>
      </c>
      <c r="I572" s="193">
        <f>SUM(I576+I573)</f>
        <v>-2000</v>
      </c>
      <c r="J572" s="254">
        <f>SUM(J576+J573)</f>
        <v>336000</v>
      </c>
    </row>
    <row r="573" spans="1:10" ht="17.25" customHeight="1">
      <c r="A573" s="26"/>
      <c r="B573" s="21">
        <v>37</v>
      </c>
      <c r="C573" s="110"/>
      <c r="D573" s="35"/>
      <c r="E573" s="21"/>
      <c r="F573" s="141"/>
      <c r="G573" s="210" t="s">
        <v>79</v>
      </c>
      <c r="H573" s="193">
        <f>SUM(H574:H575)</f>
        <v>298000</v>
      </c>
      <c r="I573" s="193">
        <f>SUM(I574:I575)</f>
        <v>8000</v>
      </c>
      <c r="J573" s="254">
        <f>SUM(J574:J575)</f>
        <v>306000</v>
      </c>
    </row>
    <row r="574" spans="1:10" ht="26.25" customHeight="1">
      <c r="A574" s="26" t="s">
        <v>300</v>
      </c>
      <c r="B574" s="23">
        <v>372</v>
      </c>
      <c r="C574" s="111">
        <v>1</v>
      </c>
      <c r="D574" s="36" t="s">
        <v>46</v>
      </c>
      <c r="E574" s="23"/>
      <c r="F574" s="142"/>
      <c r="G574" s="82" t="s">
        <v>276</v>
      </c>
      <c r="H574" s="195">
        <f>('[2]Posebni dio'!$I$740)</f>
        <v>168000</v>
      </c>
      <c r="I574" s="195">
        <f>J574-H574</f>
        <v>8000</v>
      </c>
      <c r="J574" s="246">
        <f>('[3]Posebni dio'!$J$713)</f>
        <v>176000</v>
      </c>
    </row>
    <row r="575" spans="1:10" ht="26.25" customHeight="1">
      <c r="A575" s="26" t="s">
        <v>367</v>
      </c>
      <c r="B575" s="23">
        <v>372</v>
      </c>
      <c r="C575" s="111">
        <v>1</v>
      </c>
      <c r="D575" s="36" t="s">
        <v>46</v>
      </c>
      <c r="E575" s="23"/>
      <c r="F575" s="142"/>
      <c r="G575" s="82" t="s">
        <v>277</v>
      </c>
      <c r="H575" s="195">
        <f>('[2]Posebni dio'!$I$741)</f>
        <v>130000</v>
      </c>
      <c r="I575" s="195">
        <f>J575-H575</f>
        <v>0</v>
      </c>
      <c r="J575" s="246">
        <f>('[3]Posebni dio'!$J$714)</f>
        <v>130000</v>
      </c>
    </row>
    <row r="576" spans="1:10" ht="17.25" customHeight="1">
      <c r="A576" s="26"/>
      <c r="B576" s="21">
        <v>38</v>
      </c>
      <c r="C576" s="110"/>
      <c r="D576" s="35"/>
      <c r="E576" s="21"/>
      <c r="F576" s="141"/>
      <c r="G576" s="210" t="s">
        <v>81</v>
      </c>
      <c r="H576" s="193">
        <f>SUM(H577:H577)</f>
        <v>40000</v>
      </c>
      <c r="I576" s="193">
        <f>SUM(I577:I577)</f>
        <v>-10000</v>
      </c>
      <c r="J576" s="254">
        <f>SUM(J577:J577)</f>
        <v>30000</v>
      </c>
    </row>
    <row r="577" spans="1:10" ht="16.5" customHeight="1">
      <c r="A577" s="26" t="s">
        <v>301</v>
      </c>
      <c r="B577" s="23">
        <v>381</v>
      </c>
      <c r="C577" s="111">
        <v>1</v>
      </c>
      <c r="D577" s="36">
        <v>980</v>
      </c>
      <c r="E577" s="23"/>
      <c r="F577" s="142"/>
      <c r="G577" s="82" t="s">
        <v>279</v>
      </c>
      <c r="H577" s="195">
        <f>('[2]Posebni dio'!$I$745)</f>
        <v>40000</v>
      </c>
      <c r="I577" s="195">
        <f>J577-H577</f>
        <v>-10000</v>
      </c>
      <c r="J577" s="246">
        <f>('[3]Posebni dio'!$J$718)</f>
        <v>30000</v>
      </c>
    </row>
    <row r="578" spans="1:10" ht="6.75" customHeight="1">
      <c r="A578" s="26"/>
      <c r="B578" s="66"/>
      <c r="C578" s="113"/>
      <c r="D578" s="36"/>
      <c r="E578" s="66"/>
      <c r="F578" s="142"/>
      <c r="G578" s="82"/>
      <c r="H578" s="189"/>
      <c r="I578" s="189"/>
      <c r="J578" s="247"/>
    </row>
    <row r="579" spans="1:11" ht="33.75" customHeight="1">
      <c r="A579" s="32"/>
      <c r="B579" s="28"/>
      <c r="C579" s="107"/>
      <c r="D579" s="41"/>
      <c r="E579" s="28"/>
      <c r="F579" s="157"/>
      <c r="G579" s="54" t="s">
        <v>430</v>
      </c>
      <c r="H579" s="188">
        <f>H581</f>
        <v>1712000</v>
      </c>
      <c r="I579" s="188">
        <f>I581</f>
        <v>-70375</v>
      </c>
      <c r="J579" s="252">
        <f>J581</f>
        <v>1641625</v>
      </c>
      <c r="K579" s="73"/>
    </row>
    <row r="580" spans="1:10" ht="3.75" customHeight="1">
      <c r="A580" s="26"/>
      <c r="B580" s="23"/>
      <c r="C580" s="111"/>
      <c r="D580" s="36"/>
      <c r="E580" s="23"/>
      <c r="F580" s="142"/>
      <c r="G580" s="82"/>
      <c r="H580" s="190"/>
      <c r="I580" s="189"/>
      <c r="J580" s="247"/>
    </row>
    <row r="581" spans="1:10" ht="26.25" customHeight="1">
      <c r="A581" s="145"/>
      <c r="B581" s="146"/>
      <c r="C581" s="147"/>
      <c r="D581" s="148"/>
      <c r="E581" s="146" t="s">
        <v>433</v>
      </c>
      <c r="F581" s="149"/>
      <c r="G581" s="150" t="s">
        <v>417</v>
      </c>
      <c r="H581" s="197">
        <f>H582+H602</f>
        <v>1712000</v>
      </c>
      <c r="I581" s="197">
        <f>I582+I602+I609</f>
        <v>-70375</v>
      </c>
      <c r="J581" s="257">
        <f>J582+J602+J609</f>
        <v>1641625</v>
      </c>
    </row>
    <row r="582" spans="1:10" ht="28.5" customHeight="1">
      <c r="A582" s="26"/>
      <c r="B582" s="23"/>
      <c r="C582" s="111"/>
      <c r="D582" s="36"/>
      <c r="E582" s="141" t="s">
        <v>454</v>
      </c>
      <c r="F582" s="141"/>
      <c r="G582" s="210" t="s">
        <v>141</v>
      </c>
      <c r="H582" s="193">
        <f>SUM(H584+H596)</f>
        <v>1670500</v>
      </c>
      <c r="I582" s="193">
        <f>SUM(I584+I596)</f>
        <v>-79000</v>
      </c>
      <c r="J582" s="254">
        <f>SUM(J584+J596)</f>
        <v>1591500</v>
      </c>
    </row>
    <row r="583" spans="1:10" ht="4.5" customHeight="1">
      <c r="A583" s="26"/>
      <c r="B583" s="23"/>
      <c r="C583" s="111"/>
      <c r="D583" s="36"/>
      <c r="E583" s="23"/>
      <c r="F583" s="142"/>
      <c r="G583" s="53"/>
      <c r="H583" s="193"/>
      <c r="I583" s="193"/>
      <c r="J583" s="245"/>
    </row>
    <row r="584" spans="1:10" ht="25.5" customHeight="1">
      <c r="A584" s="26"/>
      <c r="B584" s="23"/>
      <c r="C584" s="111"/>
      <c r="D584" s="36"/>
      <c r="E584" s="23"/>
      <c r="F584" s="144" t="s">
        <v>495</v>
      </c>
      <c r="G584" s="83" t="s">
        <v>280</v>
      </c>
      <c r="H584" s="194">
        <f>H585</f>
        <v>1015000</v>
      </c>
      <c r="I584" s="194">
        <f>I585</f>
        <v>-60000</v>
      </c>
      <c r="J584" s="255">
        <f>J585</f>
        <v>955000</v>
      </c>
    </row>
    <row r="585" spans="1:10" ht="18" customHeight="1">
      <c r="A585" s="26"/>
      <c r="B585" s="21">
        <v>3</v>
      </c>
      <c r="C585" s="110"/>
      <c r="D585" s="35"/>
      <c r="E585" s="21"/>
      <c r="F585" s="141"/>
      <c r="G585" s="210" t="s">
        <v>129</v>
      </c>
      <c r="H585" s="193">
        <f>SUM(H586+H592)</f>
        <v>1015000</v>
      </c>
      <c r="I585" s="193">
        <f>SUM(I586+I592)</f>
        <v>-60000</v>
      </c>
      <c r="J585" s="254">
        <f>SUM(J586+J592)</f>
        <v>955000</v>
      </c>
    </row>
    <row r="586" spans="1:10" ht="25.5" customHeight="1">
      <c r="A586" s="26"/>
      <c r="B586" s="21">
        <v>37</v>
      </c>
      <c r="C586" s="110"/>
      <c r="D586" s="35"/>
      <c r="E586" s="21"/>
      <c r="F586" s="141"/>
      <c r="G586" s="210" t="s">
        <v>27</v>
      </c>
      <c r="H586" s="193">
        <f>SUM(H587:H591)</f>
        <v>925000</v>
      </c>
      <c r="I586" s="193">
        <f>SUM(I587:I591)</f>
        <v>0</v>
      </c>
      <c r="J586" s="254">
        <f>SUM(J587:J591)</f>
        <v>925000</v>
      </c>
    </row>
    <row r="587" spans="1:10" ht="27.75" customHeight="1">
      <c r="A587" s="26" t="s">
        <v>343</v>
      </c>
      <c r="B587" s="23">
        <v>372</v>
      </c>
      <c r="C587" s="111">
        <v>1.4</v>
      </c>
      <c r="D587" s="36">
        <v>1070</v>
      </c>
      <c r="E587" s="23"/>
      <c r="F587" s="142"/>
      <c r="G587" s="82" t="s">
        <v>281</v>
      </c>
      <c r="H587" s="195">
        <f>('[2]Posebni dio'!$I$756)</f>
        <v>200000</v>
      </c>
      <c r="I587" s="195">
        <f>J587-H587</f>
        <v>25000</v>
      </c>
      <c r="J587" s="246">
        <f>('[3]Posebni dio'!$J$729)</f>
        <v>225000</v>
      </c>
    </row>
    <row r="588" spans="1:10" ht="27.75" customHeight="1">
      <c r="A588" s="26" t="s">
        <v>344</v>
      </c>
      <c r="B588" s="23">
        <v>372</v>
      </c>
      <c r="C588" s="111">
        <v>1.5</v>
      </c>
      <c r="D588" s="36" t="s">
        <v>40</v>
      </c>
      <c r="E588" s="23"/>
      <c r="F588" s="142"/>
      <c r="G588" s="82" t="s">
        <v>282</v>
      </c>
      <c r="H588" s="195">
        <f>('[2]Posebni dio'!$I$757)</f>
        <v>25000</v>
      </c>
      <c r="I588" s="195">
        <f>J588-H588</f>
        <v>30000</v>
      </c>
      <c r="J588" s="246">
        <f>('[3]Posebni dio'!$J$730)</f>
        <v>55000</v>
      </c>
    </row>
    <row r="589" spans="1:10" ht="27.75" customHeight="1">
      <c r="A589" s="26" t="s">
        <v>345</v>
      </c>
      <c r="B589" s="23">
        <v>372</v>
      </c>
      <c r="C589" s="111">
        <v>1</v>
      </c>
      <c r="D589" s="36" t="s">
        <v>40</v>
      </c>
      <c r="E589" s="23"/>
      <c r="F589" s="142"/>
      <c r="G589" s="82" t="s">
        <v>543</v>
      </c>
      <c r="H589" s="195">
        <f>('[2]Posebni dio'!$I$759)</f>
        <v>115000</v>
      </c>
      <c r="I589" s="195">
        <f>J589-H589</f>
        <v>-115000</v>
      </c>
      <c r="J589" s="246">
        <f>('[3]Posebni dio'!$J$732)</f>
        <v>0</v>
      </c>
    </row>
    <row r="590" spans="1:10" ht="27.75" customHeight="1">
      <c r="A590" s="26" t="s">
        <v>346</v>
      </c>
      <c r="B590" s="23">
        <v>372</v>
      </c>
      <c r="C590" s="111">
        <v>1</v>
      </c>
      <c r="D590" s="36" t="s">
        <v>40</v>
      </c>
      <c r="E590" s="23"/>
      <c r="F590" s="142"/>
      <c r="G590" s="82" t="s">
        <v>283</v>
      </c>
      <c r="H590" s="195">
        <f>('[2]Posebni dio'!$I$758)</f>
        <v>115000</v>
      </c>
      <c r="I590" s="195">
        <f>J590-H590</f>
        <v>-5000</v>
      </c>
      <c r="J590" s="246">
        <f>('[3]Posebni dio'!$J$731)</f>
        <v>110000</v>
      </c>
    </row>
    <row r="591" spans="1:10" ht="27.75" customHeight="1">
      <c r="A591" s="26" t="s">
        <v>372</v>
      </c>
      <c r="B591" s="23">
        <v>372</v>
      </c>
      <c r="C591" s="111">
        <v>1</v>
      </c>
      <c r="D591" s="36" t="s">
        <v>40</v>
      </c>
      <c r="E591" s="23"/>
      <c r="F591" s="142"/>
      <c r="G591" s="82" t="s">
        <v>284</v>
      </c>
      <c r="H591" s="195">
        <f>('[2]Posebni dio'!$I$760)</f>
        <v>470000</v>
      </c>
      <c r="I591" s="195">
        <f>J591-H591</f>
        <v>65000</v>
      </c>
      <c r="J591" s="246">
        <f>('[3]Posebni dio'!$J$733)</f>
        <v>535000</v>
      </c>
    </row>
    <row r="592" spans="1:10" ht="16.5" customHeight="1">
      <c r="A592" s="26"/>
      <c r="B592" s="21">
        <v>38</v>
      </c>
      <c r="C592" s="110"/>
      <c r="D592" s="35"/>
      <c r="E592" s="21"/>
      <c r="F592" s="141"/>
      <c r="G592" s="210" t="s">
        <v>81</v>
      </c>
      <c r="H592" s="193">
        <f>SUM(H593:H594)</f>
        <v>90000</v>
      </c>
      <c r="I592" s="193">
        <f>SUM(I593:I594)</f>
        <v>-60000</v>
      </c>
      <c r="J592" s="254">
        <f>SUM(J593:J594)</f>
        <v>30000</v>
      </c>
    </row>
    <row r="593" spans="1:10" ht="16.5" customHeight="1">
      <c r="A593" s="26" t="s">
        <v>373</v>
      </c>
      <c r="B593" s="23">
        <v>381</v>
      </c>
      <c r="C593" s="111">
        <v>1.5</v>
      </c>
      <c r="D593" s="36">
        <v>1070</v>
      </c>
      <c r="E593" s="23"/>
      <c r="F593" s="142"/>
      <c r="G593" s="82" t="s">
        <v>285</v>
      </c>
      <c r="H593" s="195">
        <f>('[2]Posebni dio'!$I$764)</f>
        <v>30000</v>
      </c>
      <c r="I593" s="195">
        <f>J593-H593</f>
        <v>-30000</v>
      </c>
      <c r="J593" s="246">
        <f>SUM('[3]Posebni dio'!$J$737)</f>
        <v>0</v>
      </c>
    </row>
    <row r="594" spans="1:10" ht="27" customHeight="1">
      <c r="A594" s="26" t="s">
        <v>407</v>
      </c>
      <c r="B594" s="23">
        <v>381</v>
      </c>
      <c r="C594" s="111">
        <v>1.2</v>
      </c>
      <c r="D594" s="36">
        <v>1090</v>
      </c>
      <c r="E594" s="23"/>
      <c r="F594" s="142"/>
      <c r="G594" s="82" t="s">
        <v>288</v>
      </c>
      <c r="H594" s="195">
        <f>('[2]Posebni dio'!$I$765)</f>
        <v>60000</v>
      </c>
      <c r="I594" s="195">
        <f>J594-H594</f>
        <v>-30000</v>
      </c>
      <c r="J594" s="246">
        <f>('[3]Posebni dio'!$J$738)</f>
        <v>30000</v>
      </c>
    </row>
    <row r="595" spans="1:10" ht="6" customHeight="1">
      <c r="A595" s="26"/>
      <c r="B595" s="23"/>
      <c r="C595" s="111"/>
      <c r="D595" s="36"/>
      <c r="E595" s="23"/>
      <c r="F595" s="142"/>
      <c r="G595" s="82"/>
      <c r="H595" s="189"/>
      <c r="I595" s="189"/>
      <c r="J595" s="247"/>
    </row>
    <row r="596" spans="1:10" ht="27" customHeight="1">
      <c r="A596" s="26"/>
      <c r="B596" s="23"/>
      <c r="C596" s="111"/>
      <c r="D596" s="36"/>
      <c r="E596" s="23"/>
      <c r="F596" s="144" t="s">
        <v>502</v>
      </c>
      <c r="G596" s="83" t="s">
        <v>352</v>
      </c>
      <c r="H596" s="196">
        <f>H597</f>
        <v>655500</v>
      </c>
      <c r="I596" s="196">
        <f>I597</f>
        <v>-19000</v>
      </c>
      <c r="J596" s="256">
        <f>J597</f>
        <v>636500</v>
      </c>
    </row>
    <row r="597" spans="1:10" s="67" customFormat="1" ht="15.75" customHeight="1">
      <c r="A597" s="34"/>
      <c r="B597" s="21">
        <v>3</v>
      </c>
      <c r="C597" s="110"/>
      <c r="D597" s="35"/>
      <c r="E597" s="21"/>
      <c r="F597" s="141"/>
      <c r="G597" s="210" t="s">
        <v>129</v>
      </c>
      <c r="H597" s="193">
        <f>SUM(H598)</f>
        <v>655500</v>
      </c>
      <c r="I597" s="193">
        <f>SUM(I598)</f>
        <v>-19000</v>
      </c>
      <c r="J597" s="254">
        <f>SUM(J598)</f>
        <v>636500</v>
      </c>
    </row>
    <row r="598" spans="1:10" s="67" customFormat="1" ht="15" customHeight="1">
      <c r="A598" s="34"/>
      <c r="B598" s="21">
        <v>38</v>
      </c>
      <c r="C598" s="110"/>
      <c r="D598" s="35"/>
      <c r="E598" s="21"/>
      <c r="F598" s="141"/>
      <c r="G598" s="210" t="s">
        <v>81</v>
      </c>
      <c r="H598" s="193">
        <f>SUM(H599+H600)</f>
        <v>655500</v>
      </c>
      <c r="I598" s="193">
        <f>SUM(I599+I600)</f>
        <v>-19000</v>
      </c>
      <c r="J598" s="254">
        <f>SUM(J599+J600)</f>
        <v>636500</v>
      </c>
    </row>
    <row r="599" spans="1:10" ht="26.25" customHeight="1">
      <c r="A599" s="26" t="s">
        <v>408</v>
      </c>
      <c r="B599" s="23">
        <v>381</v>
      </c>
      <c r="C599" s="111">
        <v>4</v>
      </c>
      <c r="D599" s="36" t="s">
        <v>51</v>
      </c>
      <c r="E599" s="23"/>
      <c r="F599" s="142"/>
      <c r="G599" s="82" t="s">
        <v>286</v>
      </c>
      <c r="H599" s="195">
        <f>('[2]Posebni dio'!$I$766)</f>
        <v>580500</v>
      </c>
      <c r="I599" s="195">
        <f>J599-H599</f>
        <v>-19000</v>
      </c>
      <c r="J599" s="246">
        <f>('[3]Posebni dio'!$J$739)</f>
        <v>561500</v>
      </c>
    </row>
    <row r="600" spans="1:10" ht="26.25" customHeight="1">
      <c r="A600" s="26" t="s">
        <v>409</v>
      </c>
      <c r="B600" s="23">
        <v>381</v>
      </c>
      <c r="C600" s="111">
        <v>1.2</v>
      </c>
      <c r="D600" s="36" t="s">
        <v>51</v>
      </c>
      <c r="E600" s="23"/>
      <c r="F600" s="142"/>
      <c r="G600" s="82" t="s">
        <v>287</v>
      </c>
      <c r="H600" s="195">
        <f>('[2]Posebni dio'!$I$767)</f>
        <v>75000</v>
      </c>
      <c r="I600" s="195">
        <f>J600-H600</f>
        <v>0</v>
      </c>
      <c r="J600" s="246">
        <f>('[3]Posebni dio'!$J$740)</f>
        <v>75000</v>
      </c>
    </row>
    <row r="601" spans="1:10" ht="6" customHeight="1">
      <c r="A601" s="26"/>
      <c r="B601" s="23"/>
      <c r="C601" s="111"/>
      <c r="D601" s="36"/>
      <c r="E601" s="23"/>
      <c r="F601" s="142"/>
      <c r="G601" s="82"/>
      <c r="H601" s="189"/>
      <c r="I601" s="189"/>
      <c r="J601" s="247"/>
    </row>
    <row r="602" spans="1:10" ht="27.75" customHeight="1">
      <c r="A602" s="26"/>
      <c r="B602" s="23"/>
      <c r="C602" s="111"/>
      <c r="D602" s="36"/>
      <c r="E602" s="141" t="s">
        <v>442</v>
      </c>
      <c r="F602" s="141"/>
      <c r="G602" s="210" t="s">
        <v>28</v>
      </c>
      <c r="H602" s="193">
        <f>SUM(H604)</f>
        <v>41500</v>
      </c>
      <c r="I602" s="193">
        <f>SUM(I604)</f>
        <v>-13375</v>
      </c>
      <c r="J602" s="254">
        <f>SUM(J604)</f>
        <v>28125</v>
      </c>
    </row>
    <row r="603" spans="1:10" ht="5.25" customHeight="1">
      <c r="A603" s="26"/>
      <c r="B603" s="23"/>
      <c r="C603" s="111"/>
      <c r="D603" s="36"/>
      <c r="E603" s="23"/>
      <c r="F603" s="142"/>
      <c r="G603" s="53"/>
      <c r="H603" s="193"/>
      <c r="I603" s="193"/>
      <c r="J603" s="245"/>
    </row>
    <row r="604" spans="1:10" ht="25.5" customHeight="1">
      <c r="A604" s="26"/>
      <c r="B604" s="23"/>
      <c r="C604" s="111"/>
      <c r="D604" s="36"/>
      <c r="E604" s="23"/>
      <c r="F604" s="144" t="s">
        <v>459</v>
      </c>
      <c r="G604" s="83" t="s">
        <v>289</v>
      </c>
      <c r="H604" s="194">
        <f>H605</f>
        <v>41500</v>
      </c>
      <c r="I604" s="194">
        <f>I605</f>
        <v>-13375</v>
      </c>
      <c r="J604" s="255">
        <f>J605</f>
        <v>28125</v>
      </c>
    </row>
    <row r="605" spans="1:10" ht="16.5" customHeight="1">
      <c r="A605" s="26"/>
      <c r="B605" s="21">
        <v>3</v>
      </c>
      <c r="C605" s="110"/>
      <c r="D605" s="35"/>
      <c r="E605" s="21"/>
      <c r="F605" s="141"/>
      <c r="G605" s="210" t="s">
        <v>129</v>
      </c>
      <c r="H605" s="193">
        <f aca="true" t="shared" si="47" ref="H605:J606">SUM(H606)</f>
        <v>41500</v>
      </c>
      <c r="I605" s="193">
        <f t="shared" si="47"/>
        <v>-13375</v>
      </c>
      <c r="J605" s="254">
        <f t="shared" si="47"/>
        <v>28125</v>
      </c>
    </row>
    <row r="606" spans="1:10" ht="14.25" customHeight="1">
      <c r="A606" s="26"/>
      <c r="B606" s="21">
        <v>38</v>
      </c>
      <c r="C606" s="110"/>
      <c r="D606" s="35"/>
      <c r="E606" s="21"/>
      <c r="F606" s="141"/>
      <c r="G606" s="210" t="s">
        <v>81</v>
      </c>
      <c r="H606" s="193">
        <f t="shared" si="47"/>
        <v>41500</v>
      </c>
      <c r="I606" s="193">
        <f t="shared" si="47"/>
        <v>-13375</v>
      </c>
      <c r="J606" s="254">
        <f t="shared" si="47"/>
        <v>28125</v>
      </c>
    </row>
    <row r="607" spans="1:10" ht="12.75" customHeight="1">
      <c r="A607" s="26" t="s">
        <v>410</v>
      </c>
      <c r="B607" s="23">
        <v>381</v>
      </c>
      <c r="C607" s="111">
        <v>1</v>
      </c>
      <c r="D607" s="36" t="s">
        <v>43</v>
      </c>
      <c r="E607" s="23"/>
      <c r="F607" s="142"/>
      <c r="G607" s="82" t="s">
        <v>82</v>
      </c>
      <c r="H607" s="195">
        <f>SUM('[2]Posebni dio'!$I$775:$I$780)</f>
        <v>41500</v>
      </c>
      <c r="I607" s="195">
        <f>J607-H607</f>
        <v>-13375</v>
      </c>
      <c r="J607" s="246">
        <f>SUM('[3]Posebni dio'!$J$748:$J$753)</f>
        <v>28125</v>
      </c>
    </row>
    <row r="608" spans="1:10" ht="6" customHeight="1">
      <c r="A608" s="26"/>
      <c r="B608" s="23"/>
      <c r="C608" s="111"/>
      <c r="D608" s="36"/>
      <c r="E608" s="23"/>
      <c r="F608" s="142"/>
      <c r="G608" s="82"/>
      <c r="H608" s="189"/>
      <c r="I608" s="189"/>
      <c r="J608" s="247"/>
    </row>
    <row r="609" spans="1:10" ht="39" customHeight="1">
      <c r="A609" s="26"/>
      <c r="B609" s="23"/>
      <c r="C609" s="111"/>
      <c r="D609" s="36"/>
      <c r="E609" s="141" t="s">
        <v>442</v>
      </c>
      <c r="F609" s="141"/>
      <c r="G609" s="238" t="s">
        <v>589</v>
      </c>
      <c r="H609" s="193">
        <f>SUM(H611)</f>
        <v>0</v>
      </c>
      <c r="I609" s="193">
        <f>SUM(I611)</f>
        <v>22000</v>
      </c>
      <c r="J609" s="254">
        <f>SUM(J611)</f>
        <v>22000</v>
      </c>
    </row>
    <row r="610" spans="1:10" ht="5.25" customHeight="1">
      <c r="A610" s="26"/>
      <c r="B610" s="23"/>
      <c r="C610" s="111"/>
      <c r="D610" s="36"/>
      <c r="E610" s="23"/>
      <c r="F610" s="142"/>
      <c r="G610" s="53"/>
      <c r="H610" s="193"/>
      <c r="I610" s="193"/>
      <c r="J610" s="254"/>
    </row>
    <row r="611" spans="1:10" ht="25.5" customHeight="1">
      <c r="A611" s="26"/>
      <c r="B611" s="23"/>
      <c r="C611" s="111"/>
      <c r="D611" s="36"/>
      <c r="E611" s="23"/>
      <c r="F611" s="144" t="s">
        <v>497</v>
      </c>
      <c r="G611" s="83" t="s">
        <v>595</v>
      </c>
      <c r="H611" s="194">
        <f>H612</f>
        <v>0</v>
      </c>
      <c r="I611" s="194">
        <f>I612</f>
        <v>22000</v>
      </c>
      <c r="J611" s="255">
        <f>J612</f>
        <v>22000</v>
      </c>
    </row>
    <row r="612" spans="1:10" ht="16.5" customHeight="1">
      <c r="A612" s="26"/>
      <c r="B612" s="21">
        <v>3</v>
      </c>
      <c r="C612" s="110"/>
      <c r="D612" s="35"/>
      <c r="E612" s="21"/>
      <c r="F612" s="141"/>
      <c r="G612" s="210" t="s">
        <v>129</v>
      </c>
      <c r="H612" s="193">
        <f aca="true" t="shared" si="48" ref="H612:J613">SUM(H613)</f>
        <v>0</v>
      </c>
      <c r="I612" s="193">
        <f t="shared" si="48"/>
        <v>22000</v>
      </c>
      <c r="J612" s="254">
        <f t="shared" si="48"/>
        <v>22000</v>
      </c>
    </row>
    <row r="613" spans="1:10" ht="14.25" customHeight="1">
      <c r="A613" s="26"/>
      <c r="B613" s="21">
        <v>38</v>
      </c>
      <c r="C613" s="110"/>
      <c r="D613" s="35"/>
      <c r="E613" s="21"/>
      <c r="F613" s="141"/>
      <c r="G613" s="210" t="s">
        <v>81</v>
      </c>
      <c r="H613" s="193">
        <f t="shared" si="48"/>
        <v>0</v>
      </c>
      <c r="I613" s="193">
        <f t="shared" si="48"/>
        <v>22000</v>
      </c>
      <c r="J613" s="254">
        <f t="shared" si="48"/>
        <v>22000</v>
      </c>
    </row>
    <row r="614" spans="1:10" ht="12.75" customHeight="1">
      <c r="A614" s="26" t="s">
        <v>411</v>
      </c>
      <c r="B614" s="23">
        <v>381</v>
      </c>
      <c r="C614" s="111">
        <v>1</v>
      </c>
      <c r="D614" s="36" t="s">
        <v>43</v>
      </c>
      <c r="E614" s="23"/>
      <c r="F614" s="142"/>
      <c r="G614" s="82" t="s">
        <v>82</v>
      </c>
      <c r="H614" s="195">
        <v>0</v>
      </c>
      <c r="I614" s="195">
        <f>J614-H614</f>
        <v>22000</v>
      </c>
      <c r="J614" s="246">
        <f>('[3]Posebni dio'!$J$761)</f>
        <v>22000</v>
      </c>
    </row>
    <row r="615" spans="1:10" ht="32.25" customHeight="1">
      <c r="A615" s="32"/>
      <c r="B615" s="33"/>
      <c r="C615" s="108"/>
      <c r="D615" s="41"/>
      <c r="E615" s="33"/>
      <c r="F615" s="157"/>
      <c r="G615" s="54" t="s">
        <v>431</v>
      </c>
      <c r="H615" s="188">
        <f>H617+H646</f>
        <v>960000</v>
      </c>
      <c r="I615" s="188">
        <f>I617+I646</f>
        <v>9150</v>
      </c>
      <c r="J615" s="252">
        <f>J617+J646</f>
        <v>969150</v>
      </c>
    </row>
    <row r="616" spans="1:10" ht="6" customHeight="1">
      <c r="A616" s="26"/>
      <c r="B616" s="23"/>
      <c r="C616" s="111"/>
      <c r="D616" s="36"/>
      <c r="E616" s="23"/>
      <c r="F616" s="142"/>
      <c r="G616" s="82"/>
      <c r="H616" s="190"/>
      <c r="I616" s="189"/>
      <c r="J616" s="247"/>
    </row>
    <row r="617" spans="1:10" ht="24" customHeight="1">
      <c r="A617" s="145"/>
      <c r="B617" s="146"/>
      <c r="C617" s="147"/>
      <c r="D617" s="148"/>
      <c r="E617" s="146" t="s">
        <v>433</v>
      </c>
      <c r="F617" s="149"/>
      <c r="G617" s="150" t="s">
        <v>417</v>
      </c>
      <c r="H617" s="197">
        <f>H618</f>
        <v>455000</v>
      </c>
      <c r="I617" s="197">
        <f>I618+I636</f>
        <v>24150</v>
      </c>
      <c r="J617" s="257">
        <f>J618+J636</f>
        <v>479150</v>
      </c>
    </row>
    <row r="618" spans="1:10" ht="21.75" customHeight="1">
      <c r="A618" s="26"/>
      <c r="B618" s="23"/>
      <c r="C618" s="111"/>
      <c r="D618" s="36"/>
      <c r="E618" s="141" t="s">
        <v>454</v>
      </c>
      <c r="F618" s="141"/>
      <c r="G618" s="210" t="s">
        <v>142</v>
      </c>
      <c r="H618" s="193">
        <f>SUM(H620+H626)</f>
        <v>455000</v>
      </c>
      <c r="I618" s="193">
        <f>SUM(I620+I626)</f>
        <v>-55850</v>
      </c>
      <c r="J618" s="254">
        <f>SUM(J620+J626)</f>
        <v>399150</v>
      </c>
    </row>
    <row r="619" spans="1:10" ht="5.25" customHeight="1">
      <c r="A619" s="26"/>
      <c r="B619" s="23"/>
      <c r="C619" s="111"/>
      <c r="D619" s="36"/>
      <c r="E619" s="23"/>
      <c r="F619" s="142"/>
      <c r="G619" s="82"/>
      <c r="H619" s="200"/>
      <c r="I619" s="200"/>
      <c r="J619" s="259"/>
    </row>
    <row r="620" spans="1:10" ht="17.25" customHeight="1">
      <c r="A620" s="26"/>
      <c r="B620" s="23"/>
      <c r="C620" s="111"/>
      <c r="D620" s="36"/>
      <c r="E620" s="23"/>
      <c r="F620" s="144" t="s">
        <v>495</v>
      </c>
      <c r="G620" s="83" t="s">
        <v>302</v>
      </c>
      <c r="H620" s="194">
        <f>H621</f>
        <v>32500</v>
      </c>
      <c r="I620" s="194">
        <f>I621</f>
        <v>150</v>
      </c>
      <c r="J620" s="255">
        <f>J621</f>
        <v>32650</v>
      </c>
    </row>
    <row r="621" spans="1:10" ht="15.75" customHeight="1">
      <c r="A621" s="26"/>
      <c r="B621" s="21">
        <v>3</v>
      </c>
      <c r="C621" s="110"/>
      <c r="D621" s="35"/>
      <c r="E621" s="21"/>
      <c r="F621" s="141"/>
      <c r="G621" s="210" t="s">
        <v>129</v>
      </c>
      <c r="H621" s="193">
        <f>SUM(H622)</f>
        <v>32500</v>
      </c>
      <c r="I621" s="193">
        <f>SUM(I622)</f>
        <v>150</v>
      </c>
      <c r="J621" s="254">
        <f>SUM(J622)</f>
        <v>32650</v>
      </c>
    </row>
    <row r="622" spans="1:10" ht="15.75" customHeight="1">
      <c r="A622" s="26"/>
      <c r="B622" s="21">
        <v>32</v>
      </c>
      <c r="C622" s="110"/>
      <c r="D622" s="35"/>
      <c r="E622" s="21"/>
      <c r="F622" s="141"/>
      <c r="G622" s="210" t="s">
        <v>70</v>
      </c>
      <c r="H622" s="193">
        <f>SUM(H623:H624)</f>
        <v>32500</v>
      </c>
      <c r="I622" s="193">
        <f>SUM(I623:I624)</f>
        <v>150</v>
      </c>
      <c r="J622" s="254">
        <f>SUM(J623:J624)</f>
        <v>32650</v>
      </c>
    </row>
    <row r="623" spans="1:10" ht="13.5" customHeight="1">
      <c r="A623" s="26" t="s">
        <v>412</v>
      </c>
      <c r="B623" s="23">
        <v>322</v>
      </c>
      <c r="C623" s="111">
        <v>1</v>
      </c>
      <c r="D623" s="36" t="s">
        <v>41</v>
      </c>
      <c r="E623" s="23"/>
      <c r="F623" s="142"/>
      <c r="G623" s="82" t="s">
        <v>72</v>
      </c>
      <c r="H623" s="195">
        <f>SUM('[2]Posebni dio'!$I$791)</f>
        <v>5000</v>
      </c>
      <c r="I623" s="195">
        <f>J623-H623</f>
        <v>-5000</v>
      </c>
      <c r="J623" s="246">
        <f>('[3]Posebni dio'!$J$772)</f>
        <v>0</v>
      </c>
    </row>
    <row r="624" spans="1:10" ht="13.5" customHeight="1">
      <c r="A624" s="26" t="s">
        <v>568</v>
      </c>
      <c r="B624" s="23">
        <v>323</v>
      </c>
      <c r="C624" s="111">
        <v>1</v>
      </c>
      <c r="D624" s="36" t="s">
        <v>41</v>
      </c>
      <c r="E624" s="23"/>
      <c r="F624" s="142"/>
      <c r="G624" s="82" t="s">
        <v>73</v>
      </c>
      <c r="H624" s="195">
        <f>SUM('[2]Posebni dio'!$I$792:$I$793)</f>
        <v>27500</v>
      </c>
      <c r="I624" s="195">
        <f>J624-H624</f>
        <v>5150</v>
      </c>
      <c r="J624" s="246">
        <f>SUM('[3]Posebni dio'!$J$773:$J$774)</f>
        <v>32650</v>
      </c>
    </row>
    <row r="625" spans="1:10" ht="7.5" customHeight="1">
      <c r="A625" s="26"/>
      <c r="B625" s="23"/>
      <c r="C625" s="111"/>
      <c r="D625" s="36"/>
      <c r="E625" s="23"/>
      <c r="F625" s="142"/>
      <c r="G625" s="82"/>
      <c r="H625" s="189"/>
      <c r="I625" s="189"/>
      <c r="J625" s="247"/>
    </row>
    <row r="626" spans="1:10" ht="21" customHeight="1">
      <c r="A626" s="26"/>
      <c r="B626" s="21"/>
      <c r="C626" s="110"/>
      <c r="D626" s="35"/>
      <c r="E626" s="21"/>
      <c r="F626" s="144" t="s">
        <v>502</v>
      </c>
      <c r="G626" s="83" t="s">
        <v>303</v>
      </c>
      <c r="H626" s="196">
        <f aca="true" t="shared" si="49" ref="H626:J627">H627</f>
        <v>422500</v>
      </c>
      <c r="I626" s="196">
        <f t="shared" si="49"/>
        <v>-56000</v>
      </c>
      <c r="J626" s="256">
        <f t="shared" si="49"/>
        <v>366500</v>
      </c>
    </row>
    <row r="627" spans="1:10" ht="16.5" customHeight="1">
      <c r="A627" s="26"/>
      <c r="B627" s="21">
        <v>3</v>
      </c>
      <c r="C627" s="110"/>
      <c r="D627" s="35"/>
      <c r="E627" s="21"/>
      <c r="F627" s="141"/>
      <c r="G627" s="210" t="s">
        <v>129</v>
      </c>
      <c r="H627" s="193">
        <f t="shared" si="49"/>
        <v>422500</v>
      </c>
      <c r="I627" s="193">
        <f t="shared" si="49"/>
        <v>-56000</v>
      </c>
      <c r="J627" s="254">
        <f t="shared" si="49"/>
        <v>366500</v>
      </c>
    </row>
    <row r="628" spans="1:10" ht="16.5" customHeight="1">
      <c r="A628" s="26"/>
      <c r="B628" s="21">
        <v>38</v>
      </c>
      <c r="C628" s="110"/>
      <c r="D628" s="35"/>
      <c r="E628" s="21"/>
      <c r="F628" s="141"/>
      <c r="G628" s="210" t="s">
        <v>81</v>
      </c>
      <c r="H628" s="193">
        <f>SUM(H629:H633)</f>
        <v>422500</v>
      </c>
      <c r="I628" s="193">
        <f>SUM(I629:I634)</f>
        <v>-56000</v>
      </c>
      <c r="J628" s="254">
        <f>SUM(J629:J634)</f>
        <v>366500</v>
      </c>
    </row>
    <row r="629" spans="1:10" ht="17.25" customHeight="1">
      <c r="A629" s="26" t="s">
        <v>569</v>
      </c>
      <c r="B629" s="23">
        <v>381</v>
      </c>
      <c r="C629" s="111">
        <v>1</v>
      </c>
      <c r="D629" s="36">
        <v>320</v>
      </c>
      <c r="E629" s="23"/>
      <c r="F629" s="142"/>
      <c r="G629" s="82" t="s">
        <v>542</v>
      </c>
      <c r="H629" s="195">
        <f>('[2]Posebni dio'!$I$797)</f>
        <v>125000</v>
      </c>
      <c r="I629" s="195">
        <f aca="true" t="shared" si="50" ref="I629:I634">J629-H629</f>
        <v>-50000</v>
      </c>
      <c r="J629" s="246">
        <f>('[3]Posebni dio'!$J$778)</f>
        <v>75000</v>
      </c>
    </row>
    <row r="630" spans="1:10" ht="17.25" customHeight="1">
      <c r="A630" s="26" t="s">
        <v>600</v>
      </c>
      <c r="B630" s="23">
        <v>381</v>
      </c>
      <c r="C630" s="111">
        <v>1</v>
      </c>
      <c r="D630" s="36">
        <v>320</v>
      </c>
      <c r="E630" s="23"/>
      <c r="F630" s="142"/>
      <c r="G630" s="82" t="s">
        <v>304</v>
      </c>
      <c r="H630" s="195">
        <f>('[2]Posebni dio'!$I$798)</f>
        <v>180000</v>
      </c>
      <c r="I630" s="195">
        <f t="shared" si="50"/>
        <v>0</v>
      </c>
      <c r="J630" s="246">
        <f>('[3]Posebni dio'!$J$779)</f>
        <v>180000</v>
      </c>
    </row>
    <row r="631" spans="1:10" ht="17.25" customHeight="1">
      <c r="A631" s="26" t="s">
        <v>601</v>
      </c>
      <c r="B631" s="23">
        <v>381</v>
      </c>
      <c r="C631" s="111">
        <v>1</v>
      </c>
      <c r="D631" s="36" t="s">
        <v>306</v>
      </c>
      <c r="E631" s="23"/>
      <c r="F631" s="142"/>
      <c r="G631" s="82" t="s">
        <v>545</v>
      </c>
      <c r="H631" s="195">
        <f>('[2]Posebni dio'!$I$799)</f>
        <v>45000</v>
      </c>
      <c r="I631" s="195">
        <f t="shared" si="50"/>
        <v>0</v>
      </c>
      <c r="J631" s="246">
        <f>('[3]Posebni dio'!$J$780)</f>
        <v>45000</v>
      </c>
    </row>
    <row r="632" spans="1:10" ht="27" customHeight="1">
      <c r="A632" s="26" t="s">
        <v>602</v>
      </c>
      <c r="B632" s="23">
        <v>381</v>
      </c>
      <c r="C632" s="111">
        <v>1</v>
      </c>
      <c r="D632" s="36" t="s">
        <v>306</v>
      </c>
      <c r="E632" s="23"/>
      <c r="F632" s="142"/>
      <c r="G632" s="82" t="s">
        <v>544</v>
      </c>
      <c r="H632" s="195">
        <f>('[2]Posebni dio'!$I$800)</f>
        <v>15000</v>
      </c>
      <c r="I632" s="195">
        <f t="shared" si="50"/>
        <v>0</v>
      </c>
      <c r="J632" s="246">
        <f>('[3]Posebni dio'!$J$781)</f>
        <v>15000</v>
      </c>
    </row>
    <row r="633" spans="1:10" ht="16.5" customHeight="1">
      <c r="A633" s="26" t="s">
        <v>603</v>
      </c>
      <c r="B633" s="23">
        <v>381</v>
      </c>
      <c r="C633" s="111">
        <v>1</v>
      </c>
      <c r="D633" s="36">
        <v>320</v>
      </c>
      <c r="E633" s="23"/>
      <c r="F633" s="142"/>
      <c r="G633" s="82" t="s">
        <v>305</v>
      </c>
      <c r="H633" s="195">
        <f>('[2]Posebni dio'!$I$801)</f>
        <v>57500</v>
      </c>
      <c r="I633" s="195">
        <f t="shared" si="50"/>
        <v>-9000</v>
      </c>
      <c r="J633" s="246">
        <f>('[3]Posebni dio'!$J$782)</f>
        <v>48500</v>
      </c>
    </row>
    <row r="634" spans="1:10" ht="16.5" customHeight="1">
      <c r="A634" s="26" t="s">
        <v>604</v>
      </c>
      <c r="B634" s="23">
        <v>381</v>
      </c>
      <c r="C634" s="111">
        <v>1</v>
      </c>
      <c r="D634" s="36" t="s">
        <v>306</v>
      </c>
      <c r="E634" s="23"/>
      <c r="F634" s="142"/>
      <c r="G634" s="82" t="s">
        <v>590</v>
      </c>
      <c r="H634" s="195">
        <v>0</v>
      </c>
      <c r="I634" s="195">
        <f t="shared" si="50"/>
        <v>3000</v>
      </c>
      <c r="J634" s="246">
        <f>('[3]Posebni dio'!$J$783)</f>
        <v>3000</v>
      </c>
    </row>
    <row r="635" spans="1:10" ht="5.25" customHeight="1">
      <c r="A635" s="26"/>
      <c r="B635" s="23"/>
      <c r="C635" s="111"/>
      <c r="D635" s="36"/>
      <c r="E635" s="23"/>
      <c r="F635" s="142"/>
      <c r="G635" s="82"/>
      <c r="H635" s="195"/>
      <c r="I635" s="195"/>
      <c r="J635" s="246"/>
    </row>
    <row r="636" spans="1:10" ht="21.75" customHeight="1">
      <c r="A636" s="26"/>
      <c r="B636" s="23"/>
      <c r="C636" s="111"/>
      <c r="D636" s="36"/>
      <c r="E636" s="141" t="s">
        <v>454</v>
      </c>
      <c r="F636" s="141"/>
      <c r="G636" s="238" t="s">
        <v>591</v>
      </c>
      <c r="H636" s="193">
        <f>SUM(H638+H647)</f>
        <v>0</v>
      </c>
      <c r="I636" s="193">
        <f>I638</f>
        <v>80000</v>
      </c>
      <c r="J636" s="254">
        <f>SUM(J638+J647)</f>
        <v>80000</v>
      </c>
    </row>
    <row r="637" spans="1:10" ht="5.25" customHeight="1">
      <c r="A637" s="26"/>
      <c r="B637" s="23"/>
      <c r="C637" s="111"/>
      <c r="D637" s="36"/>
      <c r="E637" s="23"/>
      <c r="F637" s="142"/>
      <c r="G637" s="82"/>
      <c r="H637" s="200"/>
      <c r="I637" s="200"/>
      <c r="J637" s="259"/>
    </row>
    <row r="638" spans="1:10" ht="17.25" customHeight="1">
      <c r="A638" s="26"/>
      <c r="B638" s="23"/>
      <c r="C638" s="111"/>
      <c r="D638" s="36"/>
      <c r="E638" s="23"/>
      <c r="F638" s="144" t="s">
        <v>608</v>
      </c>
      <c r="G638" s="83" t="s">
        <v>592</v>
      </c>
      <c r="H638" s="194">
        <f>H639</f>
        <v>0</v>
      </c>
      <c r="I638" s="194">
        <f>I639+I643</f>
        <v>80000</v>
      </c>
      <c r="J638" s="255">
        <f>J639+J643</f>
        <v>80000</v>
      </c>
    </row>
    <row r="639" spans="1:10" ht="15.75" customHeight="1">
      <c r="A639" s="26"/>
      <c r="B639" s="21">
        <v>3</v>
      </c>
      <c r="C639" s="110"/>
      <c r="D639" s="35"/>
      <c r="E639" s="21"/>
      <c r="F639" s="141"/>
      <c r="G639" s="210" t="s">
        <v>129</v>
      </c>
      <c r="H639" s="193">
        <f>SUM(H640)</f>
        <v>0</v>
      </c>
      <c r="I639" s="193">
        <f>SUM(I640)</f>
        <v>10000</v>
      </c>
      <c r="J639" s="254">
        <f>SUM(J640)</f>
        <v>10000</v>
      </c>
    </row>
    <row r="640" spans="1:10" ht="15.75" customHeight="1">
      <c r="A640" s="26"/>
      <c r="B640" s="21">
        <v>32</v>
      </c>
      <c r="C640" s="110"/>
      <c r="D640" s="35"/>
      <c r="E640" s="21"/>
      <c r="F640" s="141"/>
      <c r="G640" s="210" t="s">
        <v>70</v>
      </c>
      <c r="H640" s="193">
        <f>SUM(H641:H641)</f>
        <v>0</v>
      </c>
      <c r="I640" s="193">
        <f>SUM(I641:I641)</f>
        <v>10000</v>
      </c>
      <c r="J640" s="254">
        <f>SUM(J641:J641)</f>
        <v>10000</v>
      </c>
    </row>
    <row r="641" spans="1:10" ht="13.5" customHeight="1">
      <c r="A641" s="26" t="s">
        <v>605</v>
      </c>
      <c r="B641" s="23">
        <v>323</v>
      </c>
      <c r="C641" s="111">
        <v>1</v>
      </c>
      <c r="D641" s="36" t="s">
        <v>593</v>
      </c>
      <c r="E641" s="23"/>
      <c r="F641" s="142"/>
      <c r="G641" s="82" t="s">
        <v>73</v>
      </c>
      <c r="H641" s="195">
        <v>0</v>
      </c>
      <c r="I641" s="195">
        <f>J641-H641</f>
        <v>10000</v>
      </c>
      <c r="J641" s="246">
        <f>('[3]Posebni dio'!$J$791)</f>
        <v>10000</v>
      </c>
    </row>
    <row r="642" spans="1:10" ht="6.75" customHeight="1">
      <c r="A642" s="26"/>
      <c r="B642" s="23"/>
      <c r="C642" s="111"/>
      <c r="D642" s="36"/>
      <c r="E642" s="23"/>
      <c r="F642" s="142"/>
      <c r="G642" s="82"/>
      <c r="H642" s="195"/>
      <c r="I642" s="195"/>
      <c r="J642" s="246"/>
    </row>
    <row r="643" spans="1:10" ht="13.5" customHeight="1">
      <c r="A643" s="26"/>
      <c r="B643" s="239">
        <v>38</v>
      </c>
      <c r="C643" s="111"/>
      <c r="D643" s="36"/>
      <c r="E643" s="23"/>
      <c r="F643" s="142"/>
      <c r="G643" s="240" t="s">
        <v>81</v>
      </c>
      <c r="H643" s="193">
        <f>SUM(H644:H644)</f>
        <v>0</v>
      </c>
      <c r="I643" s="193">
        <f>SUM(I644:I644)</f>
        <v>70000</v>
      </c>
      <c r="J643" s="254">
        <f>SUM(J644:J644)</f>
        <v>70000</v>
      </c>
    </row>
    <row r="644" spans="1:10" ht="29.25" customHeight="1">
      <c r="A644" s="26"/>
      <c r="B644" s="241">
        <v>381</v>
      </c>
      <c r="C644" s="111">
        <v>1</v>
      </c>
      <c r="D644" s="36" t="s">
        <v>593</v>
      </c>
      <c r="E644" s="23"/>
      <c r="F644" s="142"/>
      <c r="G644" s="242" t="s">
        <v>594</v>
      </c>
      <c r="H644" s="195">
        <v>0</v>
      </c>
      <c r="I644" s="195">
        <f>J644-H644</f>
        <v>70000</v>
      </c>
      <c r="J644" s="246">
        <f>('[3]Posebni dio'!$J$795)</f>
        <v>70000</v>
      </c>
    </row>
    <row r="645" spans="1:10" ht="5.25" customHeight="1">
      <c r="A645" s="26"/>
      <c r="B645" s="241"/>
      <c r="C645" s="111"/>
      <c r="D645" s="36"/>
      <c r="E645" s="23"/>
      <c r="F645" s="142"/>
      <c r="G645" s="242"/>
      <c r="H645" s="195"/>
      <c r="I645" s="195"/>
      <c r="J645" s="246"/>
    </row>
    <row r="646" spans="1:10" ht="22.5" customHeight="1">
      <c r="A646" s="145"/>
      <c r="B646" s="146"/>
      <c r="C646" s="147"/>
      <c r="D646" s="148"/>
      <c r="E646" s="146" t="s">
        <v>435</v>
      </c>
      <c r="F646" s="149"/>
      <c r="G646" s="150" t="s">
        <v>415</v>
      </c>
      <c r="H646" s="197">
        <f>H648+H654</f>
        <v>505000</v>
      </c>
      <c r="I646" s="197">
        <f>I648+I654</f>
        <v>-15000</v>
      </c>
      <c r="J646" s="257">
        <f>J648+J654</f>
        <v>490000</v>
      </c>
    </row>
    <row r="647" spans="1:10" ht="6" customHeight="1">
      <c r="A647" s="26"/>
      <c r="B647" s="23"/>
      <c r="C647" s="111"/>
      <c r="D647" s="36"/>
      <c r="E647" s="23"/>
      <c r="F647" s="142"/>
      <c r="G647" s="82"/>
      <c r="H647" s="201"/>
      <c r="I647" s="198"/>
      <c r="J647" s="260"/>
    </row>
    <row r="648" spans="1:10" ht="28.5" customHeight="1">
      <c r="A648" s="26"/>
      <c r="B648" s="23"/>
      <c r="C648" s="111"/>
      <c r="D648" s="36"/>
      <c r="E648" s="141" t="s">
        <v>448</v>
      </c>
      <c r="F648" s="141"/>
      <c r="G648" s="210" t="s">
        <v>561</v>
      </c>
      <c r="H648" s="200">
        <f>H649</f>
        <v>100000</v>
      </c>
      <c r="I648" s="200">
        <f>I649</f>
        <v>-20000</v>
      </c>
      <c r="J648" s="259">
        <f>J649</f>
        <v>80000</v>
      </c>
    </row>
    <row r="649" spans="1:10" ht="30" customHeight="1">
      <c r="A649" s="26"/>
      <c r="B649" s="23"/>
      <c r="C649" s="111"/>
      <c r="D649" s="36"/>
      <c r="E649" s="23"/>
      <c r="F649" s="144" t="s">
        <v>471</v>
      </c>
      <c r="G649" s="83" t="s">
        <v>560</v>
      </c>
      <c r="H649" s="196">
        <f aca="true" t="shared" si="51" ref="H649:J651">H650</f>
        <v>100000</v>
      </c>
      <c r="I649" s="196">
        <f t="shared" si="51"/>
        <v>-20000</v>
      </c>
      <c r="J649" s="256">
        <f t="shared" si="51"/>
        <v>80000</v>
      </c>
    </row>
    <row r="650" spans="1:10" ht="15" customHeight="1">
      <c r="A650" s="26"/>
      <c r="B650" s="21">
        <v>3</v>
      </c>
      <c r="C650" s="110"/>
      <c r="D650" s="35"/>
      <c r="E650" s="21"/>
      <c r="F650" s="141"/>
      <c r="G650" s="210" t="s">
        <v>129</v>
      </c>
      <c r="H650" s="193">
        <f t="shared" si="51"/>
        <v>100000</v>
      </c>
      <c r="I650" s="193">
        <f t="shared" si="51"/>
        <v>-20000</v>
      </c>
      <c r="J650" s="254">
        <f t="shared" si="51"/>
        <v>80000</v>
      </c>
    </row>
    <row r="651" spans="1:10" ht="12.75" customHeight="1">
      <c r="A651" s="26"/>
      <c r="B651" s="21">
        <v>38</v>
      </c>
      <c r="C651" s="110"/>
      <c r="D651" s="35"/>
      <c r="E651" s="21"/>
      <c r="F651" s="141"/>
      <c r="G651" s="210" t="s">
        <v>81</v>
      </c>
      <c r="H651" s="200">
        <f t="shared" si="51"/>
        <v>100000</v>
      </c>
      <c r="I651" s="200">
        <f t="shared" si="51"/>
        <v>-20000</v>
      </c>
      <c r="J651" s="259">
        <f t="shared" si="51"/>
        <v>80000</v>
      </c>
    </row>
    <row r="652" spans="1:10" ht="13.5" customHeight="1">
      <c r="A652" s="26" t="s">
        <v>606</v>
      </c>
      <c r="B652" s="23">
        <v>382</v>
      </c>
      <c r="C652" s="111">
        <v>1.4</v>
      </c>
      <c r="D652" s="36" t="s">
        <v>306</v>
      </c>
      <c r="E652" s="23"/>
      <c r="F652" s="142"/>
      <c r="G652" s="82" t="s">
        <v>83</v>
      </c>
      <c r="H652" s="195">
        <f>('[2]Posebni dio'!$I$809)</f>
        <v>100000</v>
      </c>
      <c r="I652" s="195">
        <f>J652-H652</f>
        <v>-20000</v>
      </c>
      <c r="J652" s="246">
        <f>('[3]Posebni dio'!$J$803)</f>
        <v>80000</v>
      </c>
    </row>
    <row r="653" spans="1:10" ht="9" customHeight="1">
      <c r="A653" s="26"/>
      <c r="B653" s="23"/>
      <c r="C653" s="111"/>
      <c r="D653" s="36"/>
      <c r="E653" s="23"/>
      <c r="F653" s="142"/>
      <c r="G653" s="82"/>
      <c r="H653" s="195"/>
      <c r="I653" s="195"/>
      <c r="J653" s="246"/>
    </row>
    <row r="654" spans="1:10" ht="27.75" customHeight="1">
      <c r="A654" s="26"/>
      <c r="B654" s="23"/>
      <c r="C654" s="111"/>
      <c r="D654" s="36"/>
      <c r="E654" s="141" t="s">
        <v>446</v>
      </c>
      <c r="F654" s="141"/>
      <c r="G654" s="210" t="s">
        <v>541</v>
      </c>
      <c r="H654" s="200">
        <f>H655</f>
        <v>405000</v>
      </c>
      <c r="I654" s="200">
        <f>I655</f>
        <v>5000</v>
      </c>
      <c r="J654" s="259">
        <f>J655</f>
        <v>410000</v>
      </c>
    </row>
    <row r="655" spans="1:10" ht="32.25" customHeight="1">
      <c r="A655" s="26"/>
      <c r="B655" s="23"/>
      <c r="C655" s="111"/>
      <c r="D655" s="36"/>
      <c r="E655" s="23"/>
      <c r="F655" s="144" t="s">
        <v>469</v>
      </c>
      <c r="G655" s="83" t="s">
        <v>510</v>
      </c>
      <c r="H655" s="196">
        <f aca="true" t="shared" si="52" ref="H655:J657">H656</f>
        <v>405000</v>
      </c>
      <c r="I655" s="196">
        <f t="shared" si="52"/>
        <v>5000</v>
      </c>
      <c r="J655" s="256">
        <f t="shared" si="52"/>
        <v>410000</v>
      </c>
    </row>
    <row r="656" spans="1:10" ht="15.75" customHeight="1">
      <c r="A656" s="26"/>
      <c r="B656" s="21">
        <v>3</v>
      </c>
      <c r="C656" s="110"/>
      <c r="D656" s="35"/>
      <c r="E656" s="21"/>
      <c r="F656" s="141"/>
      <c r="G656" s="210" t="s">
        <v>129</v>
      </c>
      <c r="H656" s="193">
        <f t="shared" si="52"/>
        <v>405000</v>
      </c>
      <c r="I656" s="193">
        <f t="shared" si="52"/>
        <v>5000</v>
      </c>
      <c r="J656" s="254">
        <f t="shared" si="52"/>
        <v>410000</v>
      </c>
    </row>
    <row r="657" spans="1:10" ht="15.75" customHeight="1">
      <c r="A657" s="26"/>
      <c r="B657" s="21">
        <v>38</v>
      </c>
      <c r="C657" s="110"/>
      <c r="D657" s="35"/>
      <c r="E657" s="21"/>
      <c r="F657" s="141"/>
      <c r="G657" s="210" t="s">
        <v>81</v>
      </c>
      <c r="H657" s="200">
        <f t="shared" si="52"/>
        <v>405000</v>
      </c>
      <c r="I657" s="200">
        <f t="shared" si="52"/>
        <v>5000</v>
      </c>
      <c r="J657" s="259">
        <f t="shared" si="52"/>
        <v>410000</v>
      </c>
    </row>
    <row r="658" spans="1:10" ht="15.75" customHeight="1">
      <c r="A658" s="26" t="s">
        <v>607</v>
      </c>
      <c r="B658" s="23">
        <v>382</v>
      </c>
      <c r="C658" s="111">
        <v>1.6</v>
      </c>
      <c r="D658" s="36" t="s">
        <v>306</v>
      </c>
      <c r="E658" s="23"/>
      <c r="F658" s="142"/>
      <c r="G658" s="82" t="s">
        <v>83</v>
      </c>
      <c r="H658" s="195">
        <f>('[2]Posebni dio'!$I$815)</f>
        <v>405000</v>
      </c>
      <c r="I658" s="195">
        <f>J658-H658</f>
        <v>5000</v>
      </c>
      <c r="J658" s="246">
        <f>('[3]Posebni dio'!$J$809)</f>
        <v>410000</v>
      </c>
    </row>
    <row r="659" spans="1:10" ht="5.25" customHeight="1">
      <c r="A659" s="26"/>
      <c r="B659" s="172"/>
      <c r="C659" s="172"/>
      <c r="D659" s="173"/>
      <c r="E659" s="172"/>
      <c r="F659" s="174"/>
      <c r="G659" s="170"/>
      <c r="H659" s="189"/>
      <c r="I659" s="189"/>
      <c r="J659" s="247"/>
    </row>
    <row r="660" spans="1:11" ht="47.25" customHeight="1" thickBot="1">
      <c r="A660" s="175"/>
      <c r="B660" s="176"/>
      <c r="C660" s="176"/>
      <c r="D660" s="177"/>
      <c r="E660" s="176"/>
      <c r="F660" s="177"/>
      <c r="G660" s="178" t="s">
        <v>112</v>
      </c>
      <c r="H660" s="205">
        <f>SUM(H11+H149)</f>
        <v>22450000</v>
      </c>
      <c r="I660" s="205">
        <f>SUM(I11+I149)</f>
        <v>473300</v>
      </c>
      <c r="J660" s="263">
        <f>SUM(J11+J149)</f>
        <v>22923300</v>
      </c>
      <c r="K660" s="73"/>
    </row>
    <row r="661" spans="8:10" ht="26.25" customHeight="1" thickTop="1">
      <c r="H661" s="187"/>
      <c r="I661" s="73"/>
      <c r="J661" s="73"/>
    </row>
  </sheetData>
  <sheetProtection/>
  <mergeCells count="4">
    <mergeCell ref="A7:G7"/>
    <mergeCell ref="A2:J2"/>
    <mergeCell ref="A3:J3"/>
    <mergeCell ref="A4:J4"/>
  </mergeCells>
  <printOptions/>
  <pageMargins left="0.39" right="0.15" top="0.7874015748031497" bottom="0.7874015748031497" header="0.5118110236220472" footer="0.5118110236220472"/>
  <pageSetup firstPageNumber="7" useFirstPageNumber="1" horizontalDpi="600" verticalDpi="600" orientation="portrait" paperSize="9" scale="80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5.140625" style="0" customWidth="1"/>
    <col min="4" max="4" width="5.57421875" style="0" customWidth="1"/>
    <col min="5" max="5" width="42.57421875" style="0" customWidth="1"/>
    <col min="6" max="6" width="24.57421875" style="0" customWidth="1"/>
  </cols>
  <sheetData>
    <row r="1" spans="1:11" ht="12.75">
      <c r="A1" s="319" t="s">
        <v>11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0.25" customHeight="1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2:6" ht="12.75" customHeight="1">
      <c r="B6" s="63"/>
      <c r="C6" s="63"/>
      <c r="D6" s="63"/>
      <c r="E6" s="63"/>
      <c r="F6" s="63"/>
    </row>
    <row r="7" spans="1:11" ht="45" customHeight="1">
      <c r="A7" s="318"/>
      <c r="B7" s="294"/>
      <c r="C7" s="294"/>
      <c r="D7" s="294"/>
      <c r="E7" s="294"/>
      <c r="F7" s="294"/>
      <c r="G7" s="294"/>
      <c r="H7" s="294"/>
      <c r="I7" s="294"/>
      <c r="J7" s="294"/>
      <c r="K7" s="294"/>
    </row>
    <row r="8" spans="2:6" ht="12.75" customHeight="1">
      <c r="B8" s="62"/>
      <c r="C8" s="62"/>
      <c r="D8" s="62"/>
      <c r="E8" s="62"/>
      <c r="F8" s="62"/>
    </row>
    <row r="9" spans="1:11" ht="21" customHeight="1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</row>
    <row r="10" ht="12.75">
      <c r="E10" s="10"/>
    </row>
    <row r="11" spans="1:10" ht="24" customHeight="1">
      <c r="A11" s="318"/>
      <c r="B11" s="294"/>
      <c r="C11" s="294"/>
      <c r="D11" s="294"/>
      <c r="E11" s="294"/>
      <c r="F11" s="294"/>
      <c r="G11" s="294"/>
      <c r="H11" s="294"/>
      <c r="I11" s="294"/>
      <c r="J11" s="294"/>
    </row>
    <row r="12" ht="12.75">
      <c r="E12" s="10"/>
    </row>
    <row r="13" ht="12.75">
      <c r="E13" s="10"/>
    </row>
    <row r="14" ht="12.75">
      <c r="E14" s="10"/>
    </row>
    <row r="15" spans="1:11" ht="15.75" customHeight="1">
      <c r="A15" s="322"/>
      <c r="B15" s="321"/>
      <c r="C15" s="321"/>
      <c r="D15" s="321"/>
      <c r="E15" s="321"/>
      <c r="F15" s="321"/>
      <c r="G15" s="321"/>
      <c r="H15" s="321"/>
      <c r="I15" s="321"/>
      <c r="J15" s="321"/>
      <c r="K15" s="321"/>
    </row>
    <row r="16" spans="2:6" ht="15">
      <c r="B16" s="64"/>
      <c r="C16" s="64"/>
      <c r="D16" s="64"/>
      <c r="E16" s="65"/>
      <c r="F16" s="64"/>
    </row>
    <row r="17" spans="2:6" ht="15.75" customHeight="1">
      <c r="B17" s="316"/>
      <c r="C17" s="316"/>
      <c r="D17" s="316"/>
      <c r="E17" s="316"/>
      <c r="F17" s="316"/>
    </row>
    <row r="18" spans="2:10" ht="15.75" customHeight="1">
      <c r="B18" s="316"/>
      <c r="C18" s="316"/>
      <c r="D18" s="316"/>
      <c r="E18" s="316"/>
      <c r="F18" s="316"/>
      <c r="G18" s="317"/>
      <c r="H18" s="317"/>
      <c r="I18" s="317"/>
      <c r="J18" s="317"/>
    </row>
    <row r="19" spans="2:10" ht="15.75" customHeight="1">
      <c r="B19" s="316"/>
      <c r="C19" s="316"/>
      <c r="D19" s="316"/>
      <c r="E19" s="316"/>
      <c r="F19" s="316"/>
      <c r="G19" s="317"/>
      <c r="H19" s="317"/>
      <c r="I19" s="317"/>
      <c r="J19" s="317"/>
    </row>
  </sheetData>
  <sheetProtection/>
  <mergeCells count="9">
    <mergeCell ref="B19:J19"/>
    <mergeCell ref="B18:J18"/>
    <mergeCell ref="B17:F17"/>
    <mergeCell ref="A11:J11"/>
    <mergeCell ref="A1:K1"/>
    <mergeCell ref="A5:K5"/>
    <mergeCell ref="A9:K9"/>
    <mergeCell ref="A15:K15"/>
    <mergeCell ref="A7:K7"/>
  </mergeCells>
  <printOptions/>
  <pageMargins left="0.7086614173228347" right="0.7086614173228347" top="0.7480314960629921" bottom="0.7480314960629921" header="0.31496062992125984" footer="0.31496062992125984"/>
  <pageSetup firstPageNumber="3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Pepić</dc:creator>
  <cp:keywords/>
  <dc:description/>
  <cp:lastModifiedBy>Dalibor</cp:lastModifiedBy>
  <cp:lastPrinted>2014-02-12T09:03:00Z</cp:lastPrinted>
  <dcterms:created xsi:type="dcterms:W3CDTF">2003-10-24T14:12:29Z</dcterms:created>
  <dcterms:modified xsi:type="dcterms:W3CDTF">2014-02-12T09:05:22Z</dcterms:modified>
  <cp:category/>
  <cp:version/>
  <cp:contentType/>
  <cp:contentStatus/>
</cp:coreProperties>
</file>